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esktop\SLBC December 2022 Final\OK\Agenda 4\"/>
    </mc:Choice>
  </mc:AlternateContent>
  <bookViews>
    <workbookView xWindow="0" yWindow="0" windowWidth="20490" windowHeight="7635"/>
  </bookViews>
  <sheets>
    <sheet name="CDRatio" sheetId="1" r:id="rId1"/>
    <sheet name="CDRatio (2)" sheetId="2" state="hidden" r:id="rId2"/>
  </sheets>
  <calcPr calcId="152511"/>
</workbook>
</file>

<file path=xl/calcChain.xml><?xml version="1.0" encoding="utf-8"?>
<calcChain xmlns="http://schemas.openxmlformats.org/spreadsheetml/2006/main">
  <c r="H65" i="1" l="1"/>
  <c r="I65" i="1"/>
  <c r="J65" i="1"/>
  <c r="L65" i="1"/>
  <c r="H53" i="1"/>
  <c r="I53" i="1"/>
  <c r="J53" i="1"/>
  <c r="K53" i="1"/>
  <c r="L53" i="1"/>
  <c r="M53" i="1"/>
  <c r="G53" i="1"/>
  <c r="N64" i="2"/>
  <c r="M63" i="2"/>
  <c r="N63" i="2" s="1"/>
  <c r="L63" i="2"/>
  <c r="K63" i="2"/>
  <c r="G63" i="2"/>
  <c r="C63" i="2"/>
  <c r="M62" i="2"/>
  <c r="N62" i="2" s="1"/>
  <c r="M61" i="2"/>
  <c r="N61" i="2" s="1"/>
  <c r="M60" i="2"/>
  <c r="N60" i="2" s="1"/>
  <c r="L60" i="2"/>
  <c r="K60" i="2"/>
  <c r="G60" i="2"/>
  <c r="C60" i="2"/>
  <c r="M59" i="2"/>
  <c r="N59" i="2" s="1"/>
  <c r="M58" i="2"/>
  <c r="N58" i="2" s="1"/>
  <c r="N57" i="2"/>
  <c r="M57" i="2"/>
  <c r="M56" i="2"/>
  <c r="N56" i="2" s="1"/>
  <c r="M55" i="2"/>
  <c r="N55" i="2" s="1"/>
  <c r="M54" i="2"/>
  <c r="N54" i="2" s="1"/>
  <c r="N53" i="2"/>
  <c r="M53" i="2"/>
  <c r="K53" i="2"/>
  <c r="G53" i="2"/>
  <c r="C53" i="2"/>
  <c r="N52" i="2"/>
  <c r="M52" i="2"/>
  <c r="N51" i="2"/>
  <c r="M51" i="2"/>
  <c r="N49" i="2"/>
  <c r="M49" i="2"/>
  <c r="L49" i="2"/>
  <c r="K49" i="2"/>
  <c r="J49" i="2"/>
  <c r="I49" i="2"/>
  <c r="H49" i="2"/>
  <c r="G49" i="2"/>
  <c r="C49" i="2"/>
  <c r="N48" i="2"/>
  <c r="M48" i="2"/>
  <c r="M47" i="2"/>
  <c r="N47" i="2" s="1"/>
  <c r="M46" i="2"/>
  <c r="N46" i="2" s="1"/>
  <c r="G45" i="2"/>
  <c r="G50" i="2" s="1"/>
  <c r="G65" i="2" s="1"/>
  <c r="N44" i="2"/>
  <c r="M44" i="2"/>
  <c r="L44" i="2"/>
  <c r="K44" i="2"/>
  <c r="J44" i="2"/>
  <c r="I44" i="2"/>
  <c r="H44" i="2"/>
  <c r="G44" i="2"/>
  <c r="C44" i="2"/>
  <c r="N43" i="2"/>
  <c r="M43" i="2"/>
  <c r="M42" i="2"/>
  <c r="N42" i="2" s="1"/>
  <c r="M41" i="2"/>
  <c r="N41" i="2" s="1"/>
  <c r="M40" i="2"/>
  <c r="N40" i="2" s="1"/>
  <c r="N39" i="2"/>
  <c r="M39" i="2"/>
  <c r="M38" i="2"/>
  <c r="N38" i="2" s="1"/>
  <c r="M37" i="2"/>
  <c r="N37" i="2" s="1"/>
  <c r="M36" i="2"/>
  <c r="N36" i="2" s="1"/>
  <c r="N35" i="2"/>
  <c r="M35" i="2"/>
  <c r="M34" i="2"/>
  <c r="N34" i="2" s="1"/>
  <c r="M33" i="2"/>
  <c r="N33" i="2" s="1"/>
  <c r="M32" i="2"/>
  <c r="N32" i="2" s="1"/>
  <c r="N31" i="2"/>
  <c r="M31" i="2"/>
  <c r="M30" i="2"/>
  <c r="N30" i="2" s="1"/>
  <c r="M29" i="2"/>
  <c r="N29" i="2" s="1"/>
  <c r="M28" i="2"/>
  <c r="N28" i="2" s="1"/>
  <c r="N27" i="2"/>
  <c r="M27" i="2"/>
  <c r="M26" i="2"/>
  <c r="N26" i="2" s="1"/>
  <c r="M25" i="2"/>
  <c r="N25" i="2" s="1"/>
  <c r="M24" i="2"/>
  <c r="N24" i="2" s="1"/>
  <c r="N23" i="2"/>
  <c r="M23" i="2"/>
  <c r="I22" i="2"/>
  <c r="I45" i="2" s="1"/>
  <c r="H22" i="2"/>
  <c r="H45" i="2" s="1"/>
  <c r="G22" i="2"/>
  <c r="L21" i="2"/>
  <c r="K21" i="2"/>
  <c r="M21" i="2" s="1"/>
  <c r="N21" i="2" s="1"/>
  <c r="J21" i="2"/>
  <c r="I21" i="2"/>
  <c r="H21" i="2"/>
  <c r="G21" i="2"/>
  <c r="C21" i="2"/>
  <c r="M20" i="2"/>
  <c r="N20" i="2" s="1"/>
  <c r="M19" i="2"/>
  <c r="N19" i="2" s="1"/>
  <c r="N18" i="2"/>
  <c r="M18" i="2"/>
  <c r="M17" i="2"/>
  <c r="N17" i="2" s="1"/>
  <c r="L16" i="2"/>
  <c r="L22" i="2" s="1"/>
  <c r="L45" i="2" s="1"/>
  <c r="L50" i="2" s="1"/>
  <c r="L65" i="2" s="1"/>
  <c r="K16" i="2"/>
  <c r="M16" i="2" s="1"/>
  <c r="N16" i="2" s="1"/>
  <c r="J16" i="2"/>
  <c r="J22" i="2" s="1"/>
  <c r="J45" i="2" s="1"/>
  <c r="I16" i="2"/>
  <c r="H16" i="2"/>
  <c r="G16" i="2"/>
  <c r="F16" i="2"/>
  <c r="E16" i="2"/>
  <c r="D16" i="2"/>
  <c r="C16" i="2"/>
  <c r="C22" i="2" s="1"/>
  <c r="N15" i="2"/>
  <c r="M15" i="2"/>
  <c r="M14" i="2"/>
  <c r="N14" i="2" s="1"/>
  <c r="M13" i="2"/>
  <c r="N13" i="2" s="1"/>
  <c r="M12" i="2"/>
  <c r="N12" i="2" s="1"/>
  <c r="N11" i="2"/>
  <c r="M11" i="2"/>
  <c r="M10" i="2"/>
  <c r="N10" i="2" s="1"/>
  <c r="M9" i="2"/>
  <c r="N9" i="2" s="1"/>
  <c r="M8" i="2"/>
  <c r="N8" i="2" s="1"/>
  <c r="C45" i="2" l="1"/>
  <c r="C50" i="2" s="1"/>
  <c r="C65" i="2" s="1"/>
  <c r="K22" i="2"/>
  <c r="L16" i="1"/>
  <c r="L22" i="1" s="1"/>
  <c r="M22" i="1" s="1"/>
  <c r="N22" i="1" s="1"/>
  <c r="L63" i="1"/>
  <c r="L60" i="1"/>
  <c r="M60" i="1" s="1"/>
  <c r="N60" i="1" s="1"/>
  <c r="L49" i="1"/>
  <c r="L44" i="1"/>
  <c r="M21" i="1"/>
  <c r="N21" i="1" s="1"/>
  <c r="L21" i="1"/>
  <c r="H16" i="1"/>
  <c r="I16" i="1"/>
  <c r="J16" i="1"/>
  <c r="K16" i="1"/>
  <c r="N9" i="1"/>
  <c r="N10" i="1"/>
  <c r="N12" i="1"/>
  <c r="N13" i="1"/>
  <c r="N14" i="1"/>
  <c r="N15" i="1"/>
  <c r="N17" i="1"/>
  <c r="N18" i="1"/>
  <c r="N19" i="1"/>
  <c r="N20" i="1"/>
  <c r="N23" i="1"/>
  <c r="N25" i="1"/>
  <c r="N26" i="1"/>
  <c r="N27" i="1"/>
  <c r="N29" i="1"/>
  <c r="N30" i="1"/>
  <c r="N31" i="1"/>
  <c r="N32" i="1"/>
  <c r="N33" i="1"/>
  <c r="N38" i="1"/>
  <c r="N40" i="1"/>
  <c r="N46" i="1"/>
  <c r="N47" i="1"/>
  <c r="N48" i="1"/>
  <c r="N51" i="1"/>
  <c r="N52" i="1"/>
  <c r="N53" i="1"/>
  <c r="N54" i="1"/>
  <c r="N55" i="1"/>
  <c r="N56" i="1"/>
  <c r="N57" i="1"/>
  <c r="N58" i="1"/>
  <c r="N59" i="1"/>
  <c r="N61" i="1"/>
  <c r="N8" i="1"/>
  <c r="M9" i="1"/>
  <c r="M10" i="1"/>
  <c r="M11" i="1"/>
  <c r="N11" i="1" s="1"/>
  <c r="M12" i="1"/>
  <c r="M13" i="1"/>
  <c r="M14" i="1"/>
  <c r="M15" i="1"/>
  <c r="M17" i="1"/>
  <c r="M18" i="1"/>
  <c r="M19" i="1"/>
  <c r="M20" i="1"/>
  <c r="M23" i="1"/>
  <c r="M24" i="1"/>
  <c r="N24" i="1" s="1"/>
  <c r="M25" i="1"/>
  <c r="M26" i="1"/>
  <c r="M27" i="1"/>
  <c r="M28" i="1"/>
  <c r="N28" i="1" s="1"/>
  <c r="M29" i="1"/>
  <c r="M30" i="1"/>
  <c r="M31" i="1"/>
  <c r="M32" i="1"/>
  <c r="M33" i="1"/>
  <c r="M34" i="1"/>
  <c r="N34" i="1" s="1"/>
  <c r="M35" i="1"/>
  <c r="N35" i="1" s="1"/>
  <c r="M36" i="1"/>
  <c r="N36" i="1" s="1"/>
  <c r="M37" i="1"/>
  <c r="N37" i="1" s="1"/>
  <c r="M38" i="1"/>
  <c r="M39" i="1"/>
  <c r="N39" i="1" s="1"/>
  <c r="M40" i="1"/>
  <c r="M41" i="1"/>
  <c r="N41" i="1" s="1"/>
  <c r="M42" i="1"/>
  <c r="N42" i="1" s="1"/>
  <c r="M43" i="1"/>
  <c r="N43" i="1" s="1"/>
  <c r="M46" i="1"/>
  <c r="M47" i="1"/>
  <c r="M48" i="1"/>
  <c r="M52" i="1"/>
  <c r="M54" i="1"/>
  <c r="M55" i="1"/>
  <c r="M56" i="1"/>
  <c r="M57" i="1"/>
  <c r="M58" i="1"/>
  <c r="M59" i="1"/>
  <c r="M61" i="1"/>
  <c r="M62" i="1"/>
  <c r="N62" i="1" s="1"/>
  <c r="N64" i="1"/>
  <c r="M8" i="1"/>
  <c r="K63" i="1"/>
  <c r="G63" i="1"/>
  <c r="C63" i="1"/>
  <c r="K60" i="1"/>
  <c r="G60" i="1"/>
  <c r="C60" i="1"/>
  <c r="C53" i="1"/>
  <c r="H49" i="1"/>
  <c r="I49" i="1"/>
  <c r="J49" i="1"/>
  <c r="K49" i="1"/>
  <c r="G49" i="1"/>
  <c r="C49" i="1"/>
  <c r="I45" i="1"/>
  <c r="H44" i="1"/>
  <c r="H45" i="1" s="1"/>
  <c r="I44" i="1"/>
  <c r="J44" i="1"/>
  <c r="J45" i="1" s="1"/>
  <c r="K44" i="1"/>
  <c r="K45" i="1" s="1"/>
  <c r="K50" i="1" s="1"/>
  <c r="G44" i="1"/>
  <c r="G45" i="1" s="1"/>
  <c r="G50" i="1" s="1"/>
  <c r="C44" i="1"/>
  <c r="C45" i="1" s="1"/>
  <c r="C50" i="1" s="1"/>
  <c r="H22" i="1"/>
  <c r="I22" i="1"/>
  <c r="J22" i="1"/>
  <c r="K22" i="1"/>
  <c r="G22" i="1"/>
  <c r="C22" i="1"/>
  <c r="H21" i="1"/>
  <c r="I21" i="1"/>
  <c r="J21" i="1"/>
  <c r="K21" i="1"/>
  <c r="G21" i="1"/>
  <c r="C21" i="1"/>
  <c r="D16" i="1"/>
  <c r="E16" i="1"/>
  <c r="F16" i="1"/>
  <c r="G16" i="1"/>
  <c r="C16" i="1"/>
  <c r="K65" i="1" l="1"/>
  <c r="G65" i="1"/>
  <c r="M63" i="1"/>
  <c r="N63" i="1"/>
  <c r="K45" i="2"/>
  <c r="M22" i="2"/>
  <c r="N22" i="2" s="1"/>
  <c r="C65" i="1"/>
  <c r="M16" i="1"/>
  <c r="N16" i="1" s="1"/>
  <c r="L45" i="1"/>
  <c r="L50" i="1" s="1"/>
  <c r="M49" i="1"/>
  <c r="N49" i="1" s="1"/>
  <c r="M44" i="1"/>
  <c r="N44" i="1" s="1"/>
  <c r="M65" i="1" l="1"/>
  <c r="M45" i="2"/>
  <c r="N45" i="2" s="1"/>
  <c r="K50" i="2"/>
  <c r="M50" i="1"/>
  <c r="N50" i="1" s="1"/>
  <c r="M45" i="1"/>
  <c r="N45" i="1" s="1"/>
  <c r="K65" i="2" l="1"/>
  <c r="M65" i="2" s="1"/>
  <c r="N65" i="2" s="1"/>
  <c r="M50" i="2"/>
  <c r="N50" i="2" s="1"/>
  <c r="N65" i="1" l="1"/>
</calcChain>
</file>

<file path=xl/sharedStrings.xml><?xml version="1.0" encoding="utf-8"?>
<sst xmlns="http://schemas.openxmlformats.org/spreadsheetml/2006/main" count="158" uniqueCount="78">
  <si>
    <t xml:space="preserve"> </t>
  </si>
  <si>
    <t xml:space="preserve">ANNEXURE - </t>
  </si>
  <si>
    <t>UTTAR PRADESH</t>
  </si>
  <si>
    <t>BANK WISE CD  RATIO AS ON 31.12.2022</t>
  </si>
  <si>
    <t>No. in Actual and Amount in Crore</t>
  </si>
  <si>
    <t>Deposits</t>
  </si>
  <si>
    <t>Advances</t>
  </si>
  <si>
    <t>SR.</t>
  </si>
  <si>
    <t>Name of Bank</t>
  </si>
  <si>
    <t>Branch</t>
  </si>
  <si>
    <t>Rural</t>
  </si>
  <si>
    <t>Semi-Urban</t>
  </si>
  <si>
    <t xml:space="preserve">Urban </t>
  </si>
  <si>
    <t>CD Ratio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</si>
  <si>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</si>
  <si>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</si>
  <si>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</si>
  <si>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</si>
  <si>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</si>
  <si>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</si>
  <si>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</si>
  <si>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</si>
  <si>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</si>
  <si>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</si>
  <si>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</si>
  <si>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</si>
  <si>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</si>
  <si>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</si>
  <si>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</si>
  <si>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</si>
  <si>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</si>
  <si>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</si>
  <si>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</si>
  <si>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</si>
  <si>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</si>
  <si>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</si>
  <si>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</si>
  <si>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</si>
  <si>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</si>
  <si>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</si>
  <si>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</si>
  <si>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</si>
  <si>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</si>
  <si>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>CITY UNION BANK</t>
  </si>
  <si>
    <t>DHANLAXMI BANK</t>
  </si>
  <si>
    <t>KARUR VYSYA BANK</t>
  </si>
  <si>
    <t>DBS BANK INDIA (E-LVB)</t>
  </si>
  <si>
    <t>CITI BANK</t>
  </si>
  <si>
    <t>HSBC BANK</t>
  </si>
  <si>
    <t>STANDARD CHARTERED BANK LTD</t>
  </si>
  <si>
    <t>TOTAL PRIVATE SECTOR BANKS</t>
  </si>
  <si>
    <t>TOTAL COMM.  BANKS</t>
  </si>
  <si>
    <t xml:space="preserve">ARYAVART GRAMIN  BANK   </t>
  </si>
  <si>
    <t xml:space="preserve">BARODA UTTAR PRADESH GRAMIN BANK 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</si>
  <si>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</si>
  <si>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</si>
  <si>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</si>
  <si>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</si>
  <si>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</si>
  <si>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</si>
  <si>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</si>
  <si>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</si>
  <si>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</si>
  <si>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</si>
  <si>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</si>
  <si>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</si>
  <si>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TOTAL SMALL FINANCE BANK</t>
  </si>
  <si>
    <t>INDIA POST PAYMENTS BANK</t>
  </si>
  <si>
    <t>FINO PAYMENTS BANK</t>
  </si>
  <si>
    <t>TOTAL PAYMENT BANK</t>
  </si>
  <si>
    <t>GRAND TOTAL</t>
  </si>
  <si>
    <t>Adv from Outside UP</t>
  </si>
  <si>
    <t>Total Advances</t>
  </si>
  <si>
    <t>RIDF by NABARD</t>
  </si>
  <si>
    <t>Total Deposits</t>
  </si>
  <si>
    <t>POSITION OF CD RATIO OF BANKS IN U.P. AS ON DECEMBER 2022</t>
  </si>
  <si>
    <t>Annexure-1</t>
  </si>
  <si>
    <t>Agenda No.4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</si>
</sst>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1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0" borderId="5" xfId="0" applyFont="1" applyBorder="1"/>
    <xf numFmtId="1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" fontId="3" fillId="0" borderId="8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2" fontId="2" fillId="0" borderId="0" xfId="0" applyNumberFormat="1" applyFont="1"/>
    <xf numFmtId="10" fontId="2" fillId="0" borderId="0" xfId="1" applyNumberFormat="1" applyFont="1"/>
    <xf numFmtId="0" fontId="8" fillId="0" borderId="14" xfId="0" applyFont="1" applyBorder="1" applyAlignment="1">
      <alignment horizontal="center"/>
    </xf>
    <xf numFmtId="0" fontId="8" fillId="0" borderId="3" xfId="0" applyFont="1" applyBorder="1"/>
    <xf numFmtId="1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15" xfId="0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8"/>
  <sheetViews>
    <sheetView tabSelected="1" view="pageBreakPreview" zoomScale="60" zoomScaleNormal="87" workbookViewId="0">
      <selection activeCell="B2" sqref="B2:N2"/>
    </sheetView>
  </sheetViews>
  <sheetFormatPr defaultColWidth="9.6640625" defaultRowHeight="15.75" x14ac:dyDescent="0.25"/>
  <cols>
    <col min="1" max="1" width="3.5546875" style="29" customWidth="1"/>
    <col min="2" max="2" width="30.6640625" style="2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7.109375" style="2" customWidth="1"/>
    <col min="8" max="8" width="11.6640625" style="2" hidden="1" customWidth="1"/>
    <col min="9" max="9" width="15.77734375" style="2" hidden="1" customWidth="1"/>
    <col min="10" max="11" width="11.109375" style="2" hidden="1" customWidth="1"/>
    <col min="12" max="12" width="11.109375" style="8" hidden="1" customWidth="1"/>
    <col min="13" max="13" width="16.33203125" style="8" customWidth="1"/>
    <col min="14" max="14" width="15.33203125" style="2" customWidth="1"/>
    <col min="15" max="248" width="9.6640625" style="1" customWidth="1"/>
  </cols>
  <sheetData>
    <row r="1" spans="1:248" ht="24.75" customHeight="1" x14ac:dyDescent="0.25">
      <c r="A1" s="29" t="s">
        <v>0</v>
      </c>
      <c r="B1" s="63" t="s">
        <v>77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48" ht="24.75" customHeight="1" x14ac:dyDescent="0.25">
      <c r="B2" s="63" t="s">
        <v>76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48" ht="24.75" customHeight="1" x14ac:dyDescent="0.2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248" ht="19.5" thickBot="1" x14ac:dyDescent="0.35">
      <c r="A4" s="46"/>
      <c r="B4" s="64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248" ht="18.75" hidden="1" x14ac:dyDescent="0.3">
      <c r="A5" s="46"/>
      <c r="B5" s="3"/>
      <c r="C5" s="4"/>
      <c r="D5" s="5"/>
      <c r="E5" s="5"/>
      <c r="F5" s="5"/>
      <c r="G5" s="5"/>
      <c r="H5" s="5"/>
      <c r="I5" s="5"/>
      <c r="J5" s="5"/>
      <c r="K5" s="5"/>
      <c r="L5" s="15"/>
      <c r="M5" s="15"/>
      <c r="N5" s="4"/>
    </row>
    <row r="6" spans="1:248" ht="19.5" hidden="1" customHeight="1" thickBot="1" x14ac:dyDescent="0.3">
      <c r="A6" s="47"/>
      <c r="B6" s="6"/>
      <c r="C6" s="6"/>
      <c r="D6" s="62" t="s">
        <v>5</v>
      </c>
      <c r="E6" s="62"/>
      <c r="F6" s="62"/>
      <c r="G6" s="62"/>
      <c r="H6" s="62" t="s">
        <v>6</v>
      </c>
      <c r="I6" s="62"/>
      <c r="J6" s="62"/>
      <c r="K6" s="62"/>
      <c r="L6" s="16"/>
      <c r="M6" s="16"/>
      <c r="N6" s="7"/>
    </row>
    <row r="7" spans="1:248" ht="51" customHeight="1" thickBot="1" x14ac:dyDescent="0.25">
      <c r="A7" s="45" t="s">
        <v>7</v>
      </c>
      <c r="B7" s="45" t="s">
        <v>8</v>
      </c>
      <c r="C7" s="38" t="s">
        <v>9</v>
      </c>
      <c r="D7" s="37" t="s">
        <v>10</v>
      </c>
      <c r="E7" s="38" t="s">
        <v>11</v>
      </c>
      <c r="F7" s="39" t="s">
        <v>12</v>
      </c>
      <c r="G7" s="39" t="s">
        <v>74</v>
      </c>
      <c r="H7" s="38" t="s">
        <v>10</v>
      </c>
      <c r="I7" s="38" t="s">
        <v>11</v>
      </c>
      <c r="J7" s="39" t="s">
        <v>12</v>
      </c>
      <c r="K7" s="39" t="s">
        <v>6</v>
      </c>
      <c r="L7" s="39" t="s">
        <v>71</v>
      </c>
      <c r="M7" s="39" t="s">
        <v>72</v>
      </c>
      <c r="N7" s="40" t="s">
        <v>13</v>
      </c>
    </row>
    <row r="8" spans="1:248" x14ac:dyDescent="0.25">
      <c r="A8" s="48">
        <v>1</v>
      </c>
      <c r="B8" s="21" t="s">
        <v>14</v>
      </c>
      <c r="C8" s="22">
        <v>1322</v>
      </c>
      <c r="D8" s="23">
        <v>25349.93</v>
      </c>
      <c r="E8" s="24">
        <v>20186.939999999999</v>
      </c>
      <c r="F8" s="23">
        <v>73980.33</v>
      </c>
      <c r="G8" s="23">
        <v>119517.2</v>
      </c>
      <c r="H8" s="23">
        <v>12846.38</v>
      </c>
      <c r="I8" s="23">
        <v>9136.49</v>
      </c>
      <c r="J8" s="23">
        <v>31951.360000000001</v>
      </c>
      <c r="K8" s="23">
        <v>53934.23</v>
      </c>
      <c r="L8" s="23">
        <v>11592</v>
      </c>
      <c r="M8" s="23">
        <f>K8+L8</f>
        <v>65526.23</v>
      </c>
      <c r="N8" s="41">
        <f>M8*100/G8</f>
        <v>54.825774030850788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x14ac:dyDescent="0.25">
      <c r="A9" s="49">
        <v>2</v>
      </c>
      <c r="B9" s="11" t="s">
        <v>15</v>
      </c>
      <c r="C9" s="14">
        <v>522</v>
      </c>
      <c r="D9" s="12">
        <v>8628.11</v>
      </c>
      <c r="E9" s="13">
        <v>9432.15</v>
      </c>
      <c r="F9" s="12">
        <v>23636.799999999999</v>
      </c>
      <c r="G9" s="12">
        <v>41697.06</v>
      </c>
      <c r="H9" s="12">
        <v>4483.28</v>
      </c>
      <c r="I9" s="12">
        <v>4343.1000000000004</v>
      </c>
      <c r="J9" s="12">
        <v>14438.76</v>
      </c>
      <c r="K9" s="12">
        <v>23265.14</v>
      </c>
      <c r="L9" s="12"/>
      <c r="M9" s="12">
        <f t="shared" ref="M9:M63" si="0">K9+L9</f>
        <v>23265.14</v>
      </c>
      <c r="N9" s="42">
        <f t="shared" ref="N9:N65" si="1">M9*100/G9</f>
        <v>55.7956364309618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x14ac:dyDescent="0.25">
      <c r="A10" s="49">
        <v>3</v>
      </c>
      <c r="B10" s="11" t="s">
        <v>16</v>
      </c>
      <c r="C10" s="14">
        <v>1133</v>
      </c>
      <c r="D10" s="12">
        <v>9823.81</v>
      </c>
      <c r="E10" s="13">
        <v>11579.22</v>
      </c>
      <c r="F10" s="12">
        <v>52149.58</v>
      </c>
      <c r="G10" s="12">
        <v>73552.61</v>
      </c>
      <c r="H10" s="12">
        <v>8555.5499999999993</v>
      </c>
      <c r="I10" s="12">
        <v>7849.76</v>
      </c>
      <c r="J10" s="12">
        <v>20791.939999999999</v>
      </c>
      <c r="K10" s="12">
        <v>37197.25</v>
      </c>
      <c r="L10" s="12"/>
      <c r="M10" s="12">
        <f t="shared" si="0"/>
        <v>37197.25</v>
      </c>
      <c r="N10" s="42">
        <f t="shared" si="1"/>
        <v>50.57230464017524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x14ac:dyDescent="0.25">
      <c r="A11" s="49">
        <v>4</v>
      </c>
      <c r="B11" s="11" t="s">
        <v>17</v>
      </c>
      <c r="C11" s="14">
        <v>572</v>
      </c>
      <c r="D11" s="12">
        <v>8983.9</v>
      </c>
      <c r="E11" s="13">
        <v>8777.48</v>
      </c>
      <c r="F11" s="12">
        <v>24894.29</v>
      </c>
      <c r="G11" s="12">
        <v>42655.67</v>
      </c>
      <c r="H11" s="12">
        <v>3138.61</v>
      </c>
      <c r="I11" s="12">
        <v>2875.86</v>
      </c>
      <c r="J11" s="12">
        <v>6925.58</v>
      </c>
      <c r="K11" s="12">
        <v>12940.05</v>
      </c>
      <c r="L11" s="12">
        <v>2242.21</v>
      </c>
      <c r="M11" s="12">
        <f t="shared" si="0"/>
        <v>15182.259999999998</v>
      </c>
      <c r="N11" s="42">
        <f t="shared" si="1"/>
        <v>35.592595310306926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x14ac:dyDescent="0.25">
      <c r="A12" s="49">
        <v>5</v>
      </c>
      <c r="B12" s="11" t="s">
        <v>18</v>
      </c>
      <c r="C12" s="14">
        <v>1055</v>
      </c>
      <c r="D12" s="12">
        <v>19348.79</v>
      </c>
      <c r="E12" s="13">
        <v>15403.05</v>
      </c>
      <c r="F12" s="12">
        <v>51968.62</v>
      </c>
      <c r="G12" s="12">
        <v>86720.46</v>
      </c>
      <c r="H12" s="12">
        <v>11344.59</v>
      </c>
      <c r="I12" s="12">
        <v>6666.37</v>
      </c>
      <c r="J12" s="12">
        <v>20220.740000000002</v>
      </c>
      <c r="K12" s="12">
        <v>38231.699999999997</v>
      </c>
      <c r="L12" s="12">
        <v>5128</v>
      </c>
      <c r="M12" s="12">
        <f t="shared" si="0"/>
        <v>43359.7</v>
      </c>
      <c r="N12" s="42">
        <f t="shared" si="1"/>
        <v>49.999388840880222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x14ac:dyDescent="0.25">
      <c r="A13" s="49">
        <v>6</v>
      </c>
      <c r="B13" s="11" t="s">
        <v>19</v>
      </c>
      <c r="C13" s="14">
        <v>1783</v>
      </c>
      <c r="D13" s="12">
        <v>30847.06</v>
      </c>
      <c r="E13" s="13">
        <v>33205.9</v>
      </c>
      <c r="F13" s="12">
        <v>124252.5</v>
      </c>
      <c r="G13" s="12">
        <v>188305.46</v>
      </c>
      <c r="H13" s="12">
        <v>14762.67</v>
      </c>
      <c r="I13" s="12">
        <v>14317.13</v>
      </c>
      <c r="J13" s="12">
        <v>51668.03</v>
      </c>
      <c r="K13" s="12">
        <v>80747.83</v>
      </c>
      <c r="L13" s="12">
        <v>10054.83</v>
      </c>
      <c r="M13" s="12">
        <f t="shared" si="0"/>
        <v>90802.66</v>
      </c>
      <c r="N13" s="42">
        <f t="shared" si="1"/>
        <v>48.220938468804889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x14ac:dyDescent="0.25">
      <c r="A14" s="49">
        <v>7</v>
      </c>
      <c r="B14" s="11" t="s">
        <v>20</v>
      </c>
      <c r="C14" s="14">
        <v>1166</v>
      </c>
      <c r="D14" s="12">
        <v>30472.51</v>
      </c>
      <c r="E14" s="13">
        <v>15787.85</v>
      </c>
      <c r="F14" s="12">
        <v>65828.63</v>
      </c>
      <c r="G14" s="12">
        <v>112088.99</v>
      </c>
      <c r="H14" s="12">
        <v>9906.2999999999993</v>
      </c>
      <c r="I14" s="12">
        <v>6385.64</v>
      </c>
      <c r="J14" s="12">
        <v>26733.87</v>
      </c>
      <c r="K14" s="12">
        <v>43025.81</v>
      </c>
      <c r="L14" s="12">
        <v>3749</v>
      </c>
      <c r="M14" s="12">
        <f t="shared" si="0"/>
        <v>46774.81</v>
      </c>
      <c r="N14" s="42">
        <f t="shared" si="1"/>
        <v>41.730066440959099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6.5" thickBot="1" x14ac:dyDescent="0.3">
      <c r="A15" s="50">
        <v>8</v>
      </c>
      <c r="B15" s="17" t="s">
        <v>21</v>
      </c>
      <c r="C15" s="18">
        <v>2327</v>
      </c>
      <c r="D15" s="19">
        <v>55886.99</v>
      </c>
      <c r="E15" s="20">
        <v>64024.01</v>
      </c>
      <c r="F15" s="19">
        <v>201241.02</v>
      </c>
      <c r="G15" s="19">
        <v>321152.02</v>
      </c>
      <c r="H15" s="19">
        <v>18170.61</v>
      </c>
      <c r="I15" s="19">
        <v>24144.83</v>
      </c>
      <c r="J15" s="19">
        <v>78215.16</v>
      </c>
      <c r="K15" s="19">
        <v>120530.6</v>
      </c>
      <c r="L15" s="19">
        <v>15838</v>
      </c>
      <c r="M15" s="19">
        <f t="shared" si="0"/>
        <v>136368.6</v>
      </c>
      <c r="N15" s="43">
        <f t="shared" si="1"/>
        <v>42.462320492332573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s="9" customFormat="1" ht="16.5" thickBot="1" x14ac:dyDescent="0.3">
      <c r="A16" s="67" t="s">
        <v>22</v>
      </c>
      <c r="B16" s="68"/>
      <c r="C16" s="25">
        <f>SUM(C8:C15)</f>
        <v>9880</v>
      </c>
      <c r="D16" s="25">
        <f t="shared" ref="D16:G16" si="2">SUM(D8:D15)</f>
        <v>189341.1</v>
      </c>
      <c r="E16" s="25">
        <f t="shared" si="2"/>
        <v>178396.6</v>
      </c>
      <c r="F16" s="25">
        <f t="shared" si="2"/>
        <v>617951.77</v>
      </c>
      <c r="G16" s="26">
        <f t="shared" si="2"/>
        <v>985689.47</v>
      </c>
      <c r="H16" s="26">
        <f t="shared" ref="H16" si="3">SUM(H8:H15)</f>
        <v>83207.990000000005</v>
      </c>
      <c r="I16" s="26">
        <f t="shared" ref="I16" si="4">SUM(I8:I15)</f>
        <v>75719.179999999993</v>
      </c>
      <c r="J16" s="26">
        <f t="shared" ref="J16" si="5">SUM(J8:J15)</f>
        <v>250945.44</v>
      </c>
      <c r="K16" s="26">
        <f t="shared" ref="K16" si="6">SUM(K8:K15)</f>
        <v>409872.61</v>
      </c>
      <c r="L16" s="26">
        <f>SUM(L8:L15)</f>
        <v>48604.04</v>
      </c>
      <c r="M16" s="26">
        <f t="shared" si="0"/>
        <v>458476.64999999997</v>
      </c>
      <c r="N16" s="28">
        <f t="shared" si="1"/>
        <v>46.513294902095282</v>
      </c>
    </row>
    <row r="17" spans="1:248" x14ac:dyDescent="0.25">
      <c r="A17" s="48">
        <v>9</v>
      </c>
      <c r="B17" s="21" t="s">
        <v>23</v>
      </c>
      <c r="C17" s="22">
        <v>111</v>
      </c>
      <c r="D17" s="23">
        <v>184.16</v>
      </c>
      <c r="E17" s="24">
        <v>493.36</v>
      </c>
      <c r="F17" s="23">
        <v>3237.13</v>
      </c>
      <c r="G17" s="23">
        <v>3914.65</v>
      </c>
      <c r="H17" s="23">
        <v>77.81</v>
      </c>
      <c r="I17" s="23">
        <v>297.68</v>
      </c>
      <c r="J17" s="23">
        <v>5558.8</v>
      </c>
      <c r="K17" s="23">
        <v>5934.29</v>
      </c>
      <c r="L17" s="23"/>
      <c r="M17" s="23">
        <f t="shared" si="0"/>
        <v>5934.29</v>
      </c>
      <c r="N17" s="41">
        <f t="shared" si="1"/>
        <v>151.59184090531721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x14ac:dyDescent="0.25">
      <c r="A18" s="49">
        <v>10</v>
      </c>
      <c r="B18" s="11" t="s">
        <v>24</v>
      </c>
      <c r="C18" s="14">
        <v>215</v>
      </c>
      <c r="D18" s="12">
        <v>1592.71</v>
      </c>
      <c r="E18" s="13">
        <v>1460.53</v>
      </c>
      <c r="F18" s="12">
        <v>14848.13</v>
      </c>
      <c r="G18" s="12">
        <v>17901.37</v>
      </c>
      <c r="H18" s="12">
        <v>873.37</v>
      </c>
      <c r="I18" s="12">
        <v>646.52</v>
      </c>
      <c r="J18" s="12">
        <v>5871.76</v>
      </c>
      <c r="K18" s="12">
        <v>7391.65</v>
      </c>
      <c r="L18" s="12"/>
      <c r="M18" s="12">
        <f t="shared" si="0"/>
        <v>7391.65</v>
      </c>
      <c r="N18" s="42">
        <f t="shared" si="1"/>
        <v>41.290973819322211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x14ac:dyDescent="0.25">
      <c r="A19" s="49">
        <v>11</v>
      </c>
      <c r="B19" s="11" t="s">
        <v>25</v>
      </c>
      <c r="C19" s="14">
        <v>228</v>
      </c>
      <c r="D19" s="12">
        <v>1854.91</v>
      </c>
      <c r="E19" s="13">
        <v>1197.69</v>
      </c>
      <c r="F19" s="12">
        <v>7902.76</v>
      </c>
      <c r="G19" s="12">
        <v>10955.36</v>
      </c>
      <c r="H19" s="12">
        <v>1533.91</v>
      </c>
      <c r="I19" s="12">
        <v>813.42</v>
      </c>
      <c r="J19" s="12">
        <v>3859.94</v>
      </c>
      <c r="K19" s="12">
        <v>6207.27</v>
      </c>
      <c r="L19" s="12"/>
      <c r="M19" s="12">
        <f t="shared" si="0"/>
        <v>6207.27</v>
      </c>
      <c r="N19" s="42">
        <f t="shared" si="1"/>
        <v>56.659662484847594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6.5" thickBot="1" x14ac:dyDescent="0.3">
      <c r="A20" s="50">
        <v>12</v>
      </c>
      <c r="B20" s="17" t="s">
        <v>26</v>
      </c>
      <c r="C20" s="18">
        <v>296</v>
      </c>
      <c r="D20" s="19">
        <v>3021.67</v>
      </c>
      <c r="E20" s="20">
        <v>2170.8000000000002</v>
      </c>
      <c r="F20" s="19">
        <v>9923.06</v>
      </c>
      <c r="G20" s="19">
        <v>15115.53</v>
      </c>
      <c r="H20" s="19">
        <v>1258.54</v>
      </c>
      <c r="I20" s="19">
        <v>1077.9100000000001</v>
      </c>
      <c r="J20" s="19">
        <v>3887.75</v>
      </c>
      <c r="K20" s="19">
        <v>6224.2</v>
      </c>
      <c r="L20" s="19"/>
      <c r="M20" s="19">
        <f t="shared" si="0"/>
        <v>6224.2</v>
      </c>
      <c r="N20" s="43">
        <f t="shared" si="1"/>
        <v>41.17751742744052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s="9" customFormat="1" ht="16.5" thickBot="1" x14ac:dyDescent="0.3">
      <c r="A21" s="67" t="s">
        <v>27</v>
      </c>
      <c r="B21" s="68"/>
      <c r="C21" s="25">
        <f>SUM(C17:C20)</f>
        <v>850</v>
      </c>
      <c r="D21" s="26">
        <v>6653.45</v>
      </c>
      <c r="E21" s="27">
        <v>5322.38</v>
      </c>
      <c r="F21" s="26">
        <v>35911.08</v>
      </c>
      <c r="G21" s="26">
        <f>SUM(G17:G20)</f>
        <v>47886.91</v>
      </c>
      <c r="H21" s="26">
        <f t="shared" ref="H21:K21" si="7">SUM(H17:H20)</f>
        <v>3743.63</v>
      </c>
      <c r="I21" s="26">
        <f t="shared" si="7"/>
        <v>2835.5299999999997</v>
      </c>
      <c r="J21" s="26">
        <f t="shared" si="7"/>
        <v>19178.25</v>
      </c>
      <c r="K21" s="26">
        <f t="shared" si="7"/>
        <v>25757.41</v>
      </c>
      <c r="L21" s="26">
        <f>SUM(L17:L20)</f>
        <v>0</v>
      </c>
      <c r="M21" s="26">
        <f t="shared" si="0"/>
        <v>25757.41</v>
      </c>
      <c r="N21" s="28">
        <f t="shared" si="1"/>
        <v>53.787997596838046</v>
      </c>
    </row>
    <row r="22" spans="1:248" s="9" customFormat="1" ht="16.5" thickBot="1" x14ac:dyDescent="0.3">
      <c r="A22" s="67" t="s">
        <v>28</v>
      </c>
      <c r="B22" s="68"/>
      <c r="C22" s="25">
        <f>C16+C21</f>
        <v>10730</v>
      </c>
      <c r="D22" s="26">
        <v>195994.55</v>
      </c>
      <c r="E22" s="27">
        <v>183718.98</v>
      </c>
      <c r="F22" s="26">
        <v>653862.85</v>
      </c>
      <c r="G22" s="26">
        <f>G16+G21</f>
        <v>1033576.38</v>
      </c>
      <c r="H22" s="26">
        <f t="shared" ref="H22:K22" si="8">H16+H21</f>
        <v>86951.62000000001</v>
      </c>
      <c r="I22" s="26">
        <f t="shared" si="8"/>
        <v>78554.709999999992</v>
      </c>
      <c r="J22" s="26">
        <f t="shared" si="8"/>
        <v>270123.69</v>
      </c>
      <c r="K22" s="26">
        <f t="shared" si="8"/>
        <v>435630.01999999996</v>
      </c>
      <c r="L22" s="26">
        <f>L16+L21</f>
        <v>48604.04</v>
      </c>
      <c r="M22" s="26">
        <f t="shared" si="0"/>
        <v>484234.05999999994</v>
      </c>
      <c r="N22" s="28">
        <f t="shared" si="1"/>
        <v>46.850341142664263</v>
      </c>
    </row>
    <row r="23" spans="1:248" s="8" customFormat="1" x14ac:dyDescent="0.25">
      <c r="A23" s="48">
        <v>13</v>
      </c>
      <c r="B23" s="21" t="s">
        <v>29</v>
      </c>
      <c r="C23" s="22">
        <v>363</v>
      </c>
      <c r="D23" s="23">
        <v>807.47</v>
      </c>
      <c r="E23" s="23">
        <v>3832.61</v>
      </c>
      <c r="F23" s="23">
        <v>40655.339999999997</v>
      </c>
      <c r="G23" s="23">
        <v>45295.42</v>
      </c>
      <c r="H23" s="23">
        <v>719.92</v>
      </c>
      <c r="I23" s="23">
        <v>3313.51</v>
      </c>
      <c r="J23" s="23">
        <v>25635.87</v>
      </c>
      <c r="K23" s="23">
        <v>29669.3</v>
      </c>
      <c r="L23" s="23"/>
      <c r="M23" s="23">
        <f t="shared" si="0"/>
        <v>29669.3</v>
      </c>
      <c r="N23" s="41">
        <f t="shared" si="1"/>
        <v>65.501765962209873</v>
      </c>
    </row>
    <row r="24" spans="1:248" s="8" customFormat="1" x14ac:dyDescent="0.25">
      <c r="A24" s="49">
        <v>14</v>
      </c>
      <c r="B24" s="11" t="s">
        <v>30</v>
      </c>
      <c r="C24" s="14">
        <v>498</v>
      </c>
      <c r="D24" s="12">
        <v>163.89</v>
      </c>
      <c r="E24" s="12">
        <v>678.54</v>
      </c>
      <c r="F24" s="12">
        <v>4249.24</v>
      </c>
      <c r="G24" s="12">
        <v>5091.67</v>
      </c>
      <c r="H24" s="12">
        <v>1165.24</v>
      </c>
      <c r="I24" s="12">
        <v>2725.03</v>
      </c>
      <c r="J24" s="12">
        <v>2771.39</v>
      </c>
      <c r="K24" s="12">
        <v>6661.66</v>
      </c>
      <c r="L24" s="12">
        <v>130.83000000000001</v>
      </c>
      <c r="M24" s="12">
        <f t="shared" si="0"/>
        <v>6792.49</v>
      </c>
      <c r="N24" s="42">
        <f t="shared" si="1"/>
        <v>133.40397158496131</v>
      </c>
    </row>
    <row r="25" spans="1:248" s="8" customFormat="1" x14ac:dyDescent="0.25">
      <c r="A25" s="49">
        <v>15</v>
      </c>
      <c r="B25" s="11" t="s">
        <v>31</v>
      </c>
      <c r="C25" s="14">
        <v>25</v>
      </c>
      <c r="D25" s="12">
        <v>105.57</v>
      </c>
      <c r="E25" s="12">
        <v>127.87</v>
      </c>
      <c r="F25" s="12">
        <v>2608.7399999999998</v>
      </c>
      <c r="G25" s="12">
        <v>2842.18</v>
      </c>
      <c r="H25" s="12">
        <v>118.69</v>
      </c>
      <c r="I25" s="12">
        <v>43.31</v>
      </c>
      <c r="J25" s="12">
        <v>1674.27</v>
      </c>
      <c r="K25" s="12">
        <v>1836.27</v>
      </c>
      <c r="L25" s="12"/>
      <c r="M25" s="12">
        <f t="shared" si="0"/>
        <v>1836.27</v>
      </c>
      <c r="N25" s="42">
        <f t="shared" si="1"/>
        <v>64.607801054120429</v>
      </c>
    </row>
    <row r="26" spans="1:248" s="8" customFormat="1" x14ac:dyDescent="0.25">
      <c r="A26" s="49">
        <v>16</v>
      </c>
      <c r="B26" s="11" t="s">
        <v>32</v>
      </c>
      <c r="C26" s="14">
        <v>697</v>
      </c>
      <c r="D26" s="12">
        <v>3915.37</v>
      </c>
      <c r="E26" s="12">
        <v>11137.34</v>
      </c>
      <c r="F26" s="12">
        <v>90011.520000000004</v>
      </c>
      <c r="G26" s="12">
        <v>105064.23</v>
      </c>
      <c r="H26" s="12">
        <v>3572.45</v>
      </c>
      <c r="I26" s="12">
        <v>11581.18</v>
      </c>
      <c r="J26" s="12">
        <v>72704.12</v>
      </c>
      <c r="K26" s="12">
        <v>87857.75</v>
      </c>
      <c r="L26" s="12"/>
      <c r="M26" s="12">
        <f t="shared" si="0"/>
        <v>87857.75</v>
      </c>
      <c r="N26" s="42">
        <f t="shared" si="1"/>
        <v>83.622894299991543</v>
      </c>
    </row>
    <row r="27" spans="1:248" s="8" customFormat="1" x14ac:dyDescent="0.25">
      <c r="A27" s="49">
        <v>17</v>
      </c>
      <c r="B27" s="11" t="s">
        <v>33</v>
      </c>
      <c r="C27" s="14">
        <v>342</v>
      </c>
      <c r="D27" s="12">
        <v>670.56</v>
      </c>
      <c r="E27" s="12">
        <v>3321.08</v>
      </c>
      <c r="F27" s="12">
        <v>69074.13</v>
      </c>
      <c r="G27" s="12">
        <v>73065.77</v>
      </c>
      <c r="H27" s="12">
        <v>149.66999999999999</v>
      </c>
      <c r="I27" s="12">
        <v>2639.84</v>
      </c>
      <c r="J27" s="12">
        <v>48310.98</v>
      </c>
      <c r="K27" s="12">
        <v>51100.49</v>
      </c>
      <c r="L27" s="12"/>
      <c r="M27" s="12">
        <f t="shared" si="0"/>
        <v>51100.49</v>
      </c>
      <c r="N27" s="42">
        <f t="shared" si="1"/>
        <v>69.937660275119242</v>
      </c>
    </row>
    <row r="28" spans="1:248" s="61" customFormat="1" x14ac:dyDescent="0.25">
      <c r="A28" s="56">
        <v>18</v>
      </c>
      <c r="B28" s="57" t="s">
        <v>34</v>
      </c>
      <c r="C28" s="58">
        <v>119</v>
      </c>
      <c r="D28" s="59">
        <v>0</v>
      </c>
      <c r="E28" s="59">
        <v>0</v>
      </c>
      <c r="F28" s="59">
        <v>0</v>
      </c>
      <c r="G28" s="59">
        <v>13828.18</v>
      </c>
      <c r="H28" s="59">
        <v>266.98</v>
      </c>
      <c r="I28" s="59">
        <v>427.84</v>
      </c>
      <c r="J28" s="59">
        <v>4051.7</v>
      </c>
      <c r="K28" s="59">
        <v>9931.52</v>
      </c>
      <c r="L28" s="59"/>
      <c r="M28" s="59">
        <f t="shared" si="0"/>
        <v>9931.52</v>
      </c>
      <c r="N28" s="60">
        <f t="shared" si="1"/>
        <v>71.820875921487854</v>
      </c>
    </row>
    <row r="29" spans="1:248" s="8" customFormat="1" x14ac:dyDescent="0.25">
      <c r="A29" s="49">
        <v>19</v>
      </c>
      <c r="B29" s="11" t="s">
        <v>35</v>
      </c>
      <c r="C29" s="14">
        <v>147</v>
      </c>
      <c r="D29" s="12">
        <v>261.5</v>
      </c>
      <c r="E29" s="12">
        <v>506.98</v>
      </c>
      <c r="F29" s="12">
        <v>12276.07</v>
      </c>
      <c r="G29" s="12">
        <v>13044.55</v>
      </c>
      <c r="H29" s="12">
        <v>4131.88</v>
      </c>
      <c r="I29" s="12">
        <v>813.04</v>
      </c>
      <c r="J29" s="12">
        <v>8486.7900000000009</v>
      </c>
      <c r="K29" s="12">
        <v>13431.71</v>
      </c>
      <c r="L29" s="12"/>
      <c r="M29" s="12">
        <f t="shared" si="0"/>
        <v>13431.71</v>
      </c>
      <c r="N29" s="42">
        <f t="shared" si="1"/>
        <v>102.96798279741348</v>
      </c>
    </row>
    <row r="30" spans="1:248" s="8" customFormat="1" x14ac:dyDescent="0.25">
      <c r="A30" s="49">
        <v>20</v>
      </c>
      <c r="B30" s="11" t="s">
        <v>36</v>
      </c>
      <c r="C30" s="14">
        <v>16</v>
      </c>
      <c r="D30" s="12">
        <v>0</v>
      </c>
      <c r="E30" s="12">
        <v>137.6</v>
      </c>
      <c r="F30" s="12">
        <v>931.82</v>
      </c>
      <c r="G30" s="12">
        <v>1069.42</v>
      </c>
      <c r="H30" s="12">
        <v>0</v>
      </c>
      <c r="I30" s="12">
        <v>41.05</v>
      </c>
      <c r="J30" s="12">
        <v>529.11</v>
      </c>
      <c r="K30" s="12">
        <v>570.16</v>
      </c>
      <c r="L30" s="12"/>
      <c r="M30" s="12">
        <f t="shared" si="0"/>
        <v>570.16</v>
      </c>
      <c r="N30" s="42">
        <f t="shared" si="1"/>
        <v>53.314880963512927</v>
      </c>
    </row>
    <row r="31" spans="1:248" s="8" customFormat="1" x14ac:dyDescent="0.25">
      <c r="A31" s="49">
        <v>21</v>
      </c>
      <c r="B31" s="11" t="s">
        <v>37</v>
      </c>
      <c r="C31" s="14">
        <v>10</v>
      </c>
      <c r="D31" s="12">
        <v>0</v>
      </c>
      <c r="E31" s="12">
        <v>0</v>
      </c>
      <c r="F31" s="12">
        <v>776.75</v>
      </c>
      <c r="G31" s="12">
        <v>776.75</v>
      </c>
      <c r="H31" s="12">
        <v>0</v>
      </c>
      <c r="I31" s="12">
        <v>0</v>
      </c>
      <c r="J31" s="12">
        <v>580.47</v>
      </c>
      <c r="K31" s="12">
        <v>580.47</v>
      </c>
      <c r="L31" s="12"/>
      <c r="M31" s="12">
        <f t="shared" si="0"/>
        <v>580.47</v>
      </c>
      <c r="N31" s="42">
        <f t="shared" si="1"/>
        <v>74.730608303830067</v>
      </c>
    </row>
    <row r="32" spans="1:248" s="8" customFormat="1" x14ac:dyDescent="0.25">
      <c r="A32" s="49">
        <v>22</v>
      </c>
      <c r="B32" s="11" t="s">
        <v>38</v>
      </c>
      <c r="C32" s="14">
        <v>103</v>
      </c>
      <c r="D32" s="12">
        <v>414.9</v>
      </c>
      <c r="E32" s="12">
        <v>155.35</v>
      </c>
      <c r="F32" s="12">
        <v>13210.8</v>
      </c>
      <c r="G32" s="12">
        <v>13781.05</v>
      </c>
      <c r="H32" s="12">
        <v>315.68</v>
      </c>
      <c r="I32" s="12">
        <v>91</v>
      </c>
      <c r="J32" s="12">
        <v>7991.53</v>
      </c>
      <c r="K32" s="12">
        <v>8398.2099999999991</v>
      </c>
      <c r="L32" s="12"/>
      <c r="M32" s="12">
        <f t="shared" si="0"/>
        <v>8398.2099999999991</v>
      </c>
      <c r="N32" s="42">
        <f t="shared" si="1"/>
        <v>60.940276684287475</v>
      </c>
    </row>
    <row r="33" spans="1:14" s="8" customFormat="1" x14ac:dyDescent="0.25">
      <c r="A33" s="49">
        <v>23</v>
      </c>
      <c r="B33" s="11" t="s">
        <v>39</v>
      </c>
      <c r="C33" s="14">
        <v>11</v>
      </c>
      <c r="D33" s="12">
        <v>0</v>
      </c>
      <c r="E33" s="12">
        <v>0</v>
      </c>
      <c r="F33" s="12">
        <v>993.82</v>
      </c>
      <c r="G33" s="12">
        <v>993.82</v>
      </c>
      <c r="H33" s="12">
        <v>0</v>
      </c>
      <c r="I33" s="12">
        <v>0</v>
      </c>
      <c r="J33" s="12">
        <v>524.88</v>
      </c>
      <c r="K33" s="12">
        <v>524.88</v>
      </c>
      <c r="L33" s="12"/>
      <c r="M33" s="12">
        <f t="shared" si="0"/>
        <v>524.88</v>
      </c>
      <c r="N33" s="42">
        <f t="shared" si="1"/>
        <v>52.814392948421244</v>
      </c>
    </row>
    <row r="34" spans="1:14" s="8" customFormat="1" x14ac:dyDescent="0.25">
      <c r="A34" s="49">
        <v>24</v>
      </c>
      <c r="B34" s="11" t="s">
        <v>40</v>
      </c>
      <c r="C34" s="14">
        <v>69</v>
      </c>
      <c r="D34" s="12">
        <v>827.66</v>
      </c>
      <c r="E34" s="12">
        <v>334.32</v>
      </c>
      <c r="F34" s="12">
        <v>10245.73</v>
      </c>
      <c r="G34" s="12">
        <v>11407.71</v>
      </c>
      <c r="H34" s="12">
        <v>246.46</v>
      </c>
      <c r="I34" s="12">
        <v>201.42</v>
      </c>
      <c r="J34" s="12">
        <v>5997.32</v>
      </c>
      <c r="K34" s="12">
        <v>6445.2</v>
      </c>
      <c r="L34" s="12"/>
      <c r="M34" s="12">
        <f t="shared" si="0"/>
        <v>6445.2</v>
      </c>
      <c r="N34" s="42">
        <f t="shared" si="1"/>
        <v>56.498631188906451</v>
      </c>
    </row>
    <row r="35" spans="1:14" s="8" customFormat="1" ht="16.5" thickBot="1" x14ac:dyDescent="0.3">
      <c r="A35" s="49">
        <v>25</v>
      </c>
      <c r="B35" s="11" t="s">
        <v>41</v>
      </c>
      <c r="C35" s="14">
        <v>43</v>
      </c>
      <c r="D35" s="12">
        <v>5.76</v>
      </c>
      <c r="E35" s="12">
        <v>172.55</v>
      </c>
      <c r="F35" s="12">
        <v>1609.17</v>
      </c>
      <c r="G35" s="12">
        <v>1787.48</v>
      </c>
      <c r="H35" s="12">
        <v>12.38</v>
      </c>
      <c r="I35" s="12">
        <v>290.88</v>
      </c>
      <c r="J35" s="12">
        <v>1083.71</v>
      </c>
      <c r="K35" s="12">
        <v>1386.97</v>
      </c>
      <c r="L35" s="12"/>
      <c r="M35" s="12">
        <f t="shared" si="0"/>
        <v>1386.97</v>
      </c>
      <c r="N35" s="42">
        <f t="shared" si="1"/>
        <v>77.59359545281626</v>
      </c>
    </row>
    <row r="36" spans="1:14" s="8" customFormat="1" hidden="1" x14ac:dyDescent="0.25">
      <c r="A36" s="49">
        <v>26</v>
      </c>
      <c r="B36" s="11" t="s">
        <v>42</v>
      </c>
      <c r="C36" s="14">
        <v>6</v>
      </c>
      <c r="D36" s="12">
        <v>0</v>
      </c>
      <c r="E36" s="12">
        <v>17.07</v>
      </c>
      <c r="F36" s="12">
        <v>68.39</v>
      </c>
      <c r="G36" s="12">
        <v>85.46</v>
      </c>
      <c r="H36" s="12">
        <v>0</v>
      </c>
      <c r="I36" s="12">
        <v>7.18</v>
      </c>
      <c r="J36" s="12">
        <v>61.26</v>
      </c>
      <c r="K36" s="12">
        <v>68.44</v>
      </c>
      <c r="L36" s="12"/>
      <c r="M36" s="12">
        <f t="shared" si="0"/>
        <v>68.44</v>
      </c>
      <c r="N36" s="42">
        <f t="shared" si="1"/>
        <v>80.084249941493098</v>
      </c>
    </row>
    <row r="37" spans="1:14" s="8" customFormat="1" hidden="1" x14ac:dyDescent="0.25">
      <c r="A37" s="49">
        <v>27</v>
      </c>
      <c r="B37" s="11" t="s">
        <v>43</v>
      </c>
      <c r="C37" s="14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/>
      <c r="M37" s="12">
        <f t="shared" si="0"/>
        <v>0</v>
      </c>
      <c r="N37" s="42" t="e">
        <f t="shared" si="1"/>
        <v>#DIV/0!</v>
      </c>
    </row>
    <row r="38" spans="1:14" s="8" customFormat="1" hidden="1" x14ac:dyDescent="0.25">
      <c r="A38" s="49">
        <v>28</v>
      </c>
      <c r="B38" s="11" t="s">
        <v>44</v>
      </c>
      <c r="C38" s="14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/>
      <c r="M38" s="12">
        <f t="shared" si="0"/>
        <v>0</v>
      </c>
      <c r="N38" s="42" t="e">
        <f t="shared" si="1"/>
        <v>#DIV/0!</v>
      </c>
    </row>
    <row r="39" spans="1:14" s="8" customFormat="1" hidden="1" x14ac:dyDescent="0.25">
      <c r="A39" s="49">
        <v>29</v>
      </c>
      <c r="B39" s="11" t="s">
        <v>45</v>
      </c>
      <c r="C39" s="14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12">
        <f t="shared" si="0"/>
        <v>0</v>
      </c>
      <c r="N39" s="42" t="e">
        <f t="shared" si="1"/>
        <v>#DIV/0!</v>
      </c>
    </row>
    <row r="40" spans="1:14" s="8" customFormat="1" hidden="1" x14ac:dyDescent="0.25">
      <c r="A40" s="49">
        <v>30</v>
      </c>
      <c r="B40" s="11" t="s">
        <v>46</v>
      </c>
      <c r="C40" s="14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12">
        <f t="shared" si="0"/>
        <v>0</v>
      </c>
      <c r="N40" s="42" t="e">
        <f t="shared" si="1"/>
        <v>#DIV/0!</v>
      </c>
    </row>
    <row r="41" spans="1:14" s="8" customFormat="1" hidden="1" x14ac:dyDescent="0.25">
      <c r="A41" s="49">
        <v>31</v>
      </c>
      <c r="B41" s="11" t="s">
        <v>47</v>
      </c>
      <c r="C41" s="14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  <c r="M41" s="12">
        <f t="shared" si="0"/>
        <v>0</v>
      </c>
      <c r="N41" s="42" t="e">
        <f t="shared" si="1"/>
        <v>#DIV/0!</v>
      </c>
    </row>
    <row r="42" spans="1:14" s="8" customFormat="1" hidden="1" x14ac:dyDescent="0.25">
      <c r="A42" s="49">
        <v>32</v>
      </c>
      <c r="B42" s="11" t="s">
        <v>48</v>
      </c>
      <c r="C42" s="14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  <c r="M42" s="12">
        <f t="shared" si="0"/>
        <v>0</v>
      </c>
      <c r="N42" s="42" t="e">
        <f t="shared" si="1"/>
        <v>#DIV/0!</v>
      </c>
    </row>
    <row r="43" spans="1:14" s="8" customFormat="1" ht="16.5" hidden="1" thickBot="1" x14ac:dyDescent="0.3">
      <c r="A43" s="50">
        <v>33</v>
      </c>
      <c r="B43" s="17" t="s">
        <v>49</v>
      </c>
      <c r="C43" s="18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/>
      <c r="M43" s="19">
        <f t="shared" si="0"/>
        <v>0</v>
      </c>
      <c r="N43" s="43" t="e">
        <f t="shared" si="1"/>
        <v>#DIV/0!</v>
      </c>
    </row>
    <row r="44" spans="1:14" s="10" customFormat="1" ht="16.5" thickBot="1" x14ac:dyDescent="0.3">
      <c r="A44" s="67" t="s">
        <v>50</v>
      </c>
      <c r="B44" s="68"/>
      <c r="C44" s="25">
        <f>SUM(C23:C35)</f>
        <v>2443</v>
      </c>
      <c r="D44" s="26">
        <v>7008.79</v>
      </c>
      <c r="E44" s="26">
        <v>19742.77</v>
      </c>
      <c r="F44" s="26">
        <v>242462.28</v>
      </c>
      <c r="G44" s="26">
        <f>SUM(G23:G35)</f>
        <v>288048.23000000004</v>
      </c>
      <c r="H44" s="26">
        <f t="shared" ref="H44:K44" si="9">SUM(H23:H35)</f>
        <v>10699.349999999997</v>
      </c>
      <c r="I44" s="26">
        <f t="shared" si="9"/>
        <v>22168.100000000002</v>
      </c>
      <c r="J44" s="26">
        <f t="shared" si="9"/>
        <v>180342.14</v>
      </c>
      <c r="K44" s="26">
        <f t="shared" si="9"/>
        <v>218394.59</v>
      </c>
      <c r="L44" s="26">
        <f>SUM(L23:L35)</f>
        <v>130.83000000000001</v>
      </c>
      <c r="M44" s="26">
        <f t="shared" si="0"/>
        <v>218525.41999999998</v>
      </c>
      <c r="N44" s="28">
        <f t="shared" si="1"/>
        <v>75.864177328914664</v>
      </c>
    </row>
    <row r="45" spans="1:14" s="10" customFormat="1" ht="16.5" thickBot="1" x14ac:dyDescent="0.3">
      <c r="A45" s="67" t="s">
        <v>51</v>
      </c>
      <c r="B45" s="68"/>
      <c r="C45" s="25">
        <f>C44+C22</f>
        <v>13173</v>
      </c>
      <c r="D45" s="26">
        <v>203003.34</v>
      </c>
      <c r="E45" s="26">
        <v>203461.75</v>
      </c>
      <c r="F45" s="26">
        <v>896325.13</v>
      </c>
      <c r="G45" s="26">
        <f>G22+G44</f>
        <v>1321624.6100000001</v>
      </c>
      <c r="H45" s="26">
        <f t="shared" ref="H45:K45" si="10">H22+H44</f>
        <v>97650.97</v>
      </c>
      <c r="I45" s="26">
        <f t="shared" si="10"/>
        <v>100722.81</v>
      </c>
      <c r="J45" s="26">
        <f t="shared" si="10"/>
        <v>450465.83</v>
      </c>
      <c r="K45" s="26">
        <f t="shared" si="10"/>
        <v>654024.61</v>
      </c>
      <c r="L45" s="26">
        <f>L22+L44</f>
        <v>48734.87</v>
      </c>
      <c r="M45" s="26">
        <f t="shared" si="0"/>
        <v>702759.48</v>
      </c>
      <c r="N45" s="28">
        <f t="shared" si="1"/>
        <v>53.17390995011813</v>
      </c>
    </row>
    <row r="46" spans="1:14" s="8" customFormat="1" x14ac:dyDescent="0.25">
      <c r="A46" s="48">
        <v>26</v>
      </c>
      <c r="B46" s="21" t="s">
        <v>52</v>
      </c>
      <c r="C46" s="22">
        <v>1362</v>
      </c>
      <c r="D46" s="23">
        <v>20896.849999999999</v>
      </c>
      <c r="E46" s="23">
        <v>6410.97</v>
      </c>
      <c r="F46" s="23">
        <v>4518.75</v>
      </c>
      <c r="G46" s="23">
        <v>31826.57</v>
      </c>
      <c r="H46" s="23">
        <v>18161.88</v>
      </c>
      <c r="I46" s="23">
        <v>4287.01</v>
      </c>
      <c r="J46" s="23">
        <v>1171.3800000000001</v>
      </c>
      <c r="K46" s="23">
        <v>23620.27</v>
      </c>
      <c r="L46" s="23"/>
      <c r="M46" s="23">
        <f t="shared" si="0"/>
        <v>23620.27</v>
      </c>
      <c r="N46" s="41">
        <f t="shared" si="1"/>
        <v>74.215568941296539</v>
      </c>
    </row>
    <row r="47" spans="1:14" s="8" customFormat="1" x14ac:dyDescent="0.25">
      <c r="A47" s="49">
        <v>27</v>
      </c>
      <c r="B47" s="11" t="s">
        <v>53</v>
      </c>
      <c r="C47" s="14">
        <v>2017</v>
      </c>
      <c r="D47" s="12">
        <v>41188.65</v>
      </c>
      <c r="E47" s="12">
        <v>6731.76</v>
      </c>
      <c r="F47" s="12">
        <v>7360.9</v>
      </c>
      <c r="G47" s="12">
        <v>55281.31</v>
      </c>
      <c r="H47" s="12">
        <v>17942.98</v>
      </c>
      <c r="I47" s="12">
        <v>2747.3</v>
      </c>
      <c r="J47" s="12">
        <v>2291.65</v>
      </c>
      <c r="K47" s="12">
        <v>22981.93</v>
      </c>
      <c r="L47" s="12"/>
      <c r="M47" s="12">
        <f t="shared" si="0"/>
        <v>22981.93</v>
      </c>
      <c r="N47" s="42">
        <f t="shared" si="1"/>
        <v>41.572694279495188</v>
      </c>
    </row>
    <row r="48" spans="1:14" s="8" customFormat="1" ht="16.5" thickBot="1" x14ac:dyDescent="0.3">
      <c r="A48" s="50">
        <v>28</v>
      </c>
      <c r="B48" s="17" t="s">
        <v>54</v>
      </c>
      <c r="C48" s="18">
        <v>944</v>
      </c>
      <c r="D48" s="19">
        <v>13634.85</v>
      </c>
      <c r="E48" s="19">
        <v>5424.29</v>
      </c>
      <c r="F48" s="19">
        <v>4177.8</v>
      </c>
      <c r="G48" s="19">
        <v>23236.94</v>
      </c>
      <c r="H48" s="19">
        <v>13223.33</v>
      </c>
      <c r="I48" s="19">
        <v>3047.31</v>
      </c>
      <c r="J48" s="19">
        <v>1466.89</v>
      </c>
      <c r="K48" s="19">
        <v>17737.53</v>
      </c>
      <c r="L48" s="19"/>
      <c r="M48" s="19">
        <f t="shared" si="0"/>
        <v>17737.53</v>
      </c>
      <c r="N48" s="43">
        <f t="shared" si="1"/>
        <v>76.333329603639726</v>
      </c>
    </row>
    <row r="49" spans="1:14" s="10" customFormat="1" ht="16.5" thickBot="1" x14ac:dyDescent="0.3">
      <c r="A49" s="67" t="s">
        <v>55</v>
      </c>
      <c r="B49" s="68"/>
      <c r="C49" s="25">
        <f>SUM(C46:C48)</f>
        <v>4323</v>
      </c>
      <c r="D49" s="26">
        <v>75720.350000000006</v>
      </c>
      <c r="E49" s="26">
        <v>18567.02</v>
      </c>
      <c r="F49" s="26">
        <v>16057.45</v>
      </c>
      <c r="G49" s="26">
        <f>SUM(G46:G48)</f>
        <v>110344.82</v>
      </c>
      <c r="H49" s="26">
        <f t="shared" ref="H49:K49" si="11">SUM(H46:H48)</f>
        <v>49328.19</v>
      </c>
      <c r="I49" s="26">
        <f t="shared" si="11"/>
        <v>10081.620000000001</v>
      </c>
      <c r="J49" s="26">
        <f t="shared" si="11"/>
        <v>4929.92</v>
      </c>
      <c r="K49" s="26">
        <f t="shared" si="11"/>
        <v>64339.729999999996</v>
      </c>
      <c r="L49" s="26">
        <f>SUM(L46:L48)</f>
        <v>0</v>
      </c>
      <c r="M49" s="26">
        <f t="shared" si="0"/>
        <v>64339.729999999996</v>
      </c>
      <c r="N49" s="28">
        <f t="shared" si="1"/>
        <v>58.307884321167045</v>
      </c>
    </row>
    <row r="50" spans="1:14" s="10" customFormat="1" ht="16.5" thickBot="1" x14ac:dyDescent="0.3">
      <c r="A50" s="67" t="s">
        <v>56</v>
      </c>
      <c r="B50" s="68"/>
      <c r="C50" s="30">
        <f>C49+C45</f>
        <v>17496</v>
      </c>
      <c r="D50" s="31">
        <v>278723.69</v>
      </c>
      <c r="E50" s="31">
        <v>222028.77</v>
      </c>
      <c r="F50" s="31">
        <v>912382.58</v>
      </c>
      <c r="G50" s="31">
        <f>G45+G49</f>
        <v>1431969.4300000002</v>
      </c>
      <c r="H50" s="31">
        <v>145813.92000000001</v>
      </c>
      <c r="I50" s="31">
        <v>108086.58</v>
      </c>
      <c r="J50" s="31">
        <v>452685.62</v>
      </c>
      <c r="K50" s="31">
        <f>K45+K49</f>
        <v>718364.34</v>
      </c>
      <c r="L50" s="31">
        <f>L45+L49</f>
        <v>48734.87</v>
      </c>
      <c r="M50" s="31">
        <f t="shared" si="0"/>
        <v>767099.21</v>
      </c>
      <c r="N50" s="32">
        <f t="shared" si="1"/>
        <v>53.569524176224903</v>
      </c>
    </row>
    <row r="51" spans="1:14" s="8" customFormat="1" x14ac:dyDescent="0.25">
      <c r="A51" s="48">
        <v>29</v>
      </c>
      <c r="B51" s="21" t="s">
        <v>57</v>
      </c>
      <c r="C51" s="22">
        <v>1257</v>
      </c>
      <c r="D51" s="23">
        <v>0</v>
      </c>
      <c r="E51" s="23">
        <v>0</v>
      </c>
      <c r="F51" s="23">
        <v>0</v>
      </c>
      <c r="G51" s="23">
        <v>21641.31</v>
      </c>
      <c r="H51" s="23">
        <v>0</v>
      </c>
      <c r="I51" s="23">
        <v>0</v>
      </c>
      <c r="J51" s="23">
        <v>0</v>
      </c>
      <c r="K51" s="23">
        <v>0</v>
      </c>
      <c r="L51" s="23"/>
      <c r="M51" s="23">
        <v>11624.82</v>
      </c>
      <c r="N51" s="41">
        <f t="shared" si="1"/>
        <v>53.715879491583458</v>
      </c>
    </row>
    <row r="52" spans="1:14" s="8" customFormat="1" ht="16.5" thickBot="1" x14ac:dyDescent="0.3">
      <c r="A52" s="50">
        <v>30</v>
      </c>
      <c r="B52" s="17" t="s">
        <v>58</v>
      </c>
      <c r="C52" s="18">
        <v>323</v>
      </c>
      <c r="D52" s="19">
        <v>6.48</v>
      </c>
      <c r="E52" s="19">
        <v>6.46</v>
      </c>
      <c r="F52" s="19">
        <v>3.35</v>
      </c>
      <c r="G52" s="19">
        <v>16.29</v>
      </c>
      <c r="H52" s="19">
        <v>851.29</v>
      </c>
      <c r="I52" s="19">
        <v>1085.76</v>
      </c>
      <c r="J52" s="19">
        <v>440.78</v>
      </c>
      <c r="K52" s="19">
        <v>2377.83</v>
      </c>
      <c r="L52" s="19"/>
      <c r="M52" s="19">
        <f t="shared" si="0"/>
        <v>2377.83</v>
      </c>
      <c r="N52" s="43">
        <f t="shared" si="1"/>
        <v>14596.869244935544</v>
      </c>
    </row>
    <row r="53" spans="1:14" s="10" customFormat="1" ht="16.5" thickBot="1" x14ac:dyDescent="0.3">
      <c r="A53" s="67" t="s">
        <v>59</v>
      </c>
      <c r="B53" s="68"/>
      <c r="C53" s="25">
        <f>SUM(C51:C52)</f>
        <v>1580</v>
      </c>
      <c r="D53" s="26">
        <v>6.48</v>
      </c>
      <c r="E53" s="26">
        <v>6.46</v>
      </c>
      <c r="F53" s="26">
        <v>3.35</v>
      </c>
      <c r="G53" s="26">
        <f>SUM(G51:G52)</f>
        <v>21657.600000000002</v>
      </c>
      <c r="H53" s="26">
        <f t="shared" ref="H53:M53" si="12">SUM(H51:H52)</f>
        <v>851.29</v>
      </c>
      <c r="I53" s="26">
        <f t="shared" si="12"/>
        <v>1085.76</v>
      </c>
      <c r="J53" s="26">
        <f t="shared" si="12"/>
        <v>440.78</v>
      </c>
      <c r="K53" s="26">
        <f t="shared" si="12"/>
        <v>2377.83</v>
      </c>
      <c r="L53" s="26">
        <f t="shared" si="12"/>
        <v>0</v>
      </c>
      <c r="M53" s="26">
        <f t="shared" si="12"/>
        <v>14002.65</v>
      </c>
      <c r="N53" s="28">
        <f t="shared" si="1"/>
        <v>64.654670877659569</v>
      </c>
    </row>
    <row r="54" spans="1:14" s="8" customFormat="1" x14ac:dyDescent="0.25">
      <c r="A54" s="48">
        <v>31</v>
      </c>
      <c r="B54" s="21" t="s">
        <v>60</v>
      </c>
      <c r="C54" s="22">
        <v>18</v>
      </c>
      <c r="D54" s="23">
        <v>0</v>
      </c>
      <c r="E54" s="23">
        <v>0</v>
      </c>
      <c r="F54" s="23">
        <v>1631.54</v>
      </c>
      <c r="G54" s="23">
        <v>1631.54</v>
      </c>
      <c r="H54" s="23">
        <v>11.37</v>
      </c>
      <c r="I54" s="23">
        <v>0</v>
      </c>
      <c r="J54" s="23">
        <v>998.26</v>
      </c>
      <c r="K54" s="23">
        <v>1009.63</v>
      </c>
      <c r="L54" s="23"/>
      <c r="M54" s="23">
        <f t="shared" si="0"/>
        <v>1009.63</v>
      </c>
      <c r="N54" s="41">
        <f t="shared" si="1"/>
        <v>61.882025570932981</v>
      </c>
    </row>
    <row r="55" spans="1:14" s="8" customFormat="1" x14ac:dyDescent="0.25">
      <c r="A55" s="49">
        <v>32</v>
      </c>
      <c r="B55" s="11" t="s">
        <v>61</v>
      </c>
      <c r="C55" s="14">
        <v>13</v>
      </c>
      <c r="D55" s="12">
        <v>0</v>
      </c>
      <c r="E55" s="12">
        <v>0</v>
      </c>
      <c r="F55" s="12">
        <v>490.71</v>
      </c>
      <c r="G55" s="12">
        <v>490.71</v>
      </c>
      <c r="H55" s="12">
        <v>0</v>
      </c>
      <c r="I55" s="12">
        <v>0</v>
      </c>
      <c r="J55" s="12">
        <v>146.06</v>
      </c>
      <c r="K55" s="12">
        <v>146.06</v>
      </c>
      <c r="L55" s="12"/>
      <c r="M55" s="12">
        <f t="shared" si="0"/>
        <v>146.06</v>
      </c>
      <c r="N55" s="42">
        <f t="shared" si="1"/>
        <v>29.765034338000042</v>
      </c>
    </row>
    <row r="56" spans="1:14" s="8" customFormat="1" x14ac:dyDescent="0.25">
      <c r="A56" s="49">
        <v>33</v>
      </c>
      <c r="B56" s="11" t="s">
        <v>62</v>
      </c>
      <c r="C56" s="14">
        <v>26</v>
      </c>
      <c r="D56" s="12">
        <v>0.77</v>
      </c>
      <c r="E56" s="12">
        <v>11.66</v>
      </c>
      <c r="F56" s="12">
        <v>970.2</v>
      </c>
      <c r="G56" s="12">
        <v>982.63</v>
      </c>
      <c r="H56" s="12">
        <v>283.67</v>
      </c>
      <c r="I56" s="12">
        <v>57.33</v>
      </c>
      <c r="J56" s="12">
        <v>402.06</v>
      </c>
      <c r="K56" s="12">
        <v>743.06</v>
      </c>
      <c r="L56" s="12"/>
      <c r="M56" s="12">
        <f t="shared" si="0"/>
        <v>743.06</v>
      </c>
      <c r="N56" s="42">
        <f t="shared" si="1"/>
        <v>75.619510904409594</v>
      </c>
    </row>
    <row r="57" spans="1:14" s="8" customFormat="1" x14ac:dyDescent="0.25">
      <c r="A57" s="49">
        <v>34</v>
      </c>
      <c r="B57" s="11" t="s">
        <v>63</v>
      </c>
      <c r="C57" s="14">
        <v>40</v>
      </c>
      <c r="D57" s="12">
        <v>20.2</v>
      </c>
      <c r="E57" s="12">
        <v>32.159999999999997</v>
      </c>
      <c r="F57" s="12">
        <v>1057.22</v>
      </c>
      <c r="G57" s="12">
        <v>1109.58</v>
      </c>
      <c r="H57" s="12">
        <v>57.52</v>
      </c>
      <c r="I57" s="12">
        <v>66.989999999999995</v>
      </c>
      <c r="J57" s="12">
        <v>1235.3800000000001</v>
      </c>
      <c r="K57" s="12">
        <v>1359.89</v>
      </c>
      <c r="L57" s="12"/>
      <c r="M57" s="12">
        <f t="shared" si="0"/>
        <v>1359.89</v>
      </c>
      <c r="N57" s="42">
        <f t="shared" si="1"/>
        <v>122.55898628309812</v>
      </c>
    </row>
    <row r="58" spans="1:14" s="8" customFormat="1" x14ac:dyDescent="0.25">
      <c r="A58" s="49">
        <v>35</v>
      </c>
      <c r="B58" s="11" t="s">
        <v>64</v>
      </c>
      <c r="C58" s="14">
        <v>173</v>
      </c>
      <c r="D58" s="12">
        <v>38.57</v>
      </c>
      <c r="E58" s="12">
        <v>69.88</v>
      </c>
      <c r="F58" s="12">
        <v>1672.2</v>
      </c>
      <c r="G58" s="12">
        <v>1780.65</v>
      </c>
      <c r="H58" s="12">
        <v>1255.28</v>
      </c>
      <c r="I58" s="12">
        <v>1015.48</v>
      </c>
      <c r="J58" s="12">
        <v>1081.32</v>
      </c>
      <c r="K58" s="12">
        <v>3352.08</v>
      </c>
      <c r="L58" s="12"/>
      <c r="M58" s="12">
        <f t="shared" si="0"/>
        <v>3352.08</v>
      </c>
      <c r="N58" s="42">
        <f t="shared" si="1"/>
        <v>188.25035801533147</v>
      </c>
    </row>
    <row r="59" spans="1:14" s="8" customFormat="1" ht="16.5" thickBot="1" x14ac:dyDescent="0.3">
      <c r="A59" s="50">
        <v>36</v>
      </c>
      <c r="B59" s="17" t="s">
        <v>65</v>
      </c>
      <c r="C59" s="18">
        <v>26</v>
      </c>
      <c r="D59" s="19">
        <v>47.51</v>
      </c>
      <c r="E59" s="19">
        <v>302.35000000000002</v>
      </c>
      <c r="F59" s="19">
        <v>1294.6099999999999</v>
      </c>
      <c r="G59" s="19">
        <v>1644.47</v>
      </c>
      <c r="H59" s="19">
        <v>22.6</v>
      </c>
      <c r="I59" s="19">
        <v>144.94999999999999</v>
      </c>
      <c r="J59" s="19">
        <v>890.62</v>
      </c>
      <c r="K59" s="19">
        <v>1058.17</v>
      </c>
      <c r="L59" s="19"/>
      <c r="M59" s="19">
        <f t="shared" si="0"/>
        <v>1058.17</v>
      </c>
      <c r="N59" s="43">
        <f t="shared" si="1"/>
        <v>64.347175685783256</v>
      </c>
    </row>
    <row r="60" spans="1:14" s="10" customFormat="1" ht="16.5" thickBot="1" x14ac:dyDescent="0.3">
      <c r="A60" s="67" t="s">
        <v>66</v>
      </c>
      <c r="B60" s="68"/>
      <c r="C60" s="25">
        <f>SUM(C54:C59)</f>
        <v>296</v>
      </c>
      <c r="D60" s="26">
        <v>107.05</v>
      </c>
      <c r="E60" s="26">
        <v>416.05</v>
      </c>
      <c r="F60" s="26">
        <v>7116.48</v>
      </c>
      <c r="G60" s="26">
        <f>SUM(G54:G59)</f>
        <v>7639.5800000000008</v>
      </c>
      <c r="H60" s="26">
        <v>1630.44</v>
      </c>
      <c r="I60" s="26">
        <v>1284.75</v>
      </c>
      <c r="J60" s="26">
        <v>4753.7</v>
      </c>
      <c r="K60" s="26">
        <f>SUM(K54:K59)</f>
        <v>7668.89</v>
      </c>
      <c r="L60" s="26">
        <f>SUM(L54:L59)</f>
        <v>0</v>
      </c>
      <c r="M60" s="26">
        <f t="shared" si="0"/>
        <v>7668.89</v>
      </c>
      <c r="N60" s="28">
        <f t="shared" si="1"/>
        <v>100.38365983470294</v>
      </c>
    </row>
    <row r="61" spans="1:14" s="8" customFormat="1" x14ac:dyDescent="0.25">
      <c r="A61" s="48">
        <v>37</v>
      </c>
      <c r="B61" s="21" t="s">
        <v>67</v>
      </c>
      <c r="C61" s="22">
        <v>73</v>
      </c>
      <c r="D61" s="23">
        <v>2.29</v>
      </c>
      <c r="E61" s="23">
        <v>233.69</v>
      </c>
      <c r="F61" s="23">
        <v>767.76</v>
      </c>
      <c r="G61" s="23">
        <v>1003.74</v>
      </c>
      <c r="H61" s="23">
        <v>0</v>
      </c>
      <c r="I61" s="23">
        <v>0</v>
      </c>
      <c r="J61" s="23">
        <v>0</v>
      </c>
      <c r="K61" s="23">
        <v>0</v>
      </c>
      <c r="L61" s="23"/>
      <c r="M61" s="23">
        <f t="shared" si="0"/>
        <v>0</v>
      </c>
      <c r="N61" s="41">
        <f t="shared" si="1"/>
        <v>0</v>
      </c>
    </row>
    <row r="62" spans="1:14" s="8" customFormat="1" ht="16.5" thickBot="1" x14ac:dyDescent="0.3">
      <c r="A62" s="50">
        <v>38</v>
      </c>
      <c r="B62" s="17" t="s">
        <v>68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/>
      <c r="M62" s="19">
        <f t="shared" si="0"/>
        <v>0</v>
      </c>
      <c r="N62" s="43" t="e">
        <f t="shared" si="1"/>
        <v>#DIV/0!</v>
      </c>
    </row>
    <row r="63" spans="1:14" s="10" customFormat="1" ht="16.5" thickBot="1" x14ac:dyDescent="0.3">
      <c r="A63" s="67" t="s">
        <v>69</v>
      </c>
      <c r="B63" s="68"/>
      <c r="C63" s="25">
        <f>SUM(C61:C62)</f>
        <v>73</v>
      </c>
      <c r="D63" s="26">
        <v>2.29</v>
      </c>
      <c r="E63" s="26">
        <v>233.69</v>
      </c>
      <c r="F63" s="26">
        <v>767.76</v>
      </c>
      <c r="G63" s="26">
        <f>SUM(G61:G62)</f>
        <v>1003.74</v>
      </c>
      <c r="H63" s="26">
        <v>0</v>
      </c>
      <c r="I63" s="26">
        <v>0</v>
      </c>
      <c r="J63" s="26">
        <v>0</v>
      </c>
      <c r="K63" s="26">
        <f>SUM(K61:K62)</f>
        <v>0</v>
      </c>
      <c r="L63" s="26">
        <f>SUM(L61:L62)</f>
        <v>0</v>
      </c>
      <c r="M63" s="26">
        <f t="shared" si="0"/>
        <v>0</v>
      </c>
      <c r="N63" s="28">
        <f t="shared" si="1"/>
        <v>0</v>
      </c>
    </row>
    <row r="64" spans="1:14" s="10" customFormat="1" ht="16.5" thickBot="1" x14ac:dyDescent="0.3">
      <c r="A64" s="51">
        <v>39</v>
      </c>
      <c r="B64" s="36" t="s">
        <v>73</v>
      </c>
      <c r="C64" s="33"/>
      <c r="D64" s="34"/>
      <c r="E64" s="34"/>
      <c r="F64" s="34"/>
      <c r="G64" s="34"/>
      <c r="H64" s="34"/>
      <c r="I64" s="34"/>
      <c r="J64" s="34"/>
      <c r="K64" s="35">
        <v>8049.31</v>
      </c>
      <c r="L64" s="34"/>
      <c r="M64" s="35">
        <v>8049.31</v>
      </c>
      <c r="N64" s="44" t="e">
        <f t="shared" si="1"/>
        <v>#DIV/0!</v>
      </c>
    </row>
    <row r="65" spans="1:14" s="10" customFormat="1" ht="16.5" thickBot="1" x14ac:dyDescent="0.3">
      <c r="A65" s="67" t="s">
        <v>70</v>
      </c>
      <c r="B65" s="68"/>
      <c r="C65" s="25">
        <f>C50+C53+C63</f>
        <v>19149</v>
      </c>
      <c r="D65" s="26">
        <v>278839.51</v>
      </c>
      <c r="E65" s="26">
        <v>222684.97</v>
      </c>
      <c r="F65" s="26">
        <v>920270.17</v>
      </c>
      <c r="G65" s="26">
        <f>G64+G63+G60+G53+G50</f>
        <v>1462270.35</v>
      </c>
      <c r="H65" s="26">
        <f t="shared" ref="H65:M65" si="13">H64+H63+H60+H53+H50</f>
        <v>148295.65000000002</v>
      </c>
      <c r="I65" s="26">
        <f t="shared" si="13"/>
        <v>110457.09</v>
      </c>
      <c r="J65" s="26">
        <f t="shared" si="13"/>
        <v>457880.1</v>
      </c>
      <c r="K65" s="26">
        <f t="shared" si="13"/>
        <v>736460.37</v>
      </c>
      <c r="L65" s="26">
        <f t="shared" si="13"/>
        <v>48734.87</v>
      </c>
      <c r="M65" s="26">
        <f t="shared" si="13"/>
        <v>796820.05999999994</v>
      </c>
      <c r="N65" s="28">
        <f t="shared" si="1"/>
        <v>54.491979544001552</v>
      </c>
    </row>
    <row r="68" spans="1:14" x14ac:dyDescent="0.25">
      <c r="M68" s="54"/>
      <c r="N68" s="55"/>
    </row>
  </sheetData>
  <mergeCells count="17">
    <mergeCell ref="A65:B65"/>
    <mergeCell ref="A63:B63"/>
    <mergeCell ref="A60:B60"/>
    <mergeCell ref="A53:B53"/>
    <mergeCell ref="A50:B50"/>
    <mergeCell ref="A49:B49"/>
    <mergeCell ref="A16:B16"/>
    <mergeCell ref="A45:B45"/>
    <mergeCell ref="A44:B44"/>
    <mergeCell ref="A22:B22"/>
    <mergeCell ref="A21:B21"/>
    <mergeCell ref="D6:G6"/>
    <mergeCell ref="H6:K6"/>
    <mergeCell ref="B1:N1"/>
    <mergeCell ref="B2:N2"/>
    <mergeCell ref="B4:N4"/>
    <mergeCell ref="A3:N3"/>
  </mergeCells>
  <printOptions horizontalCentered="1" verticalCentered="1"/>
  <pageMargins left="0.55118110236220497" right="0.31496062992126" top="0.118110236220472" bottom="0.118110236220472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8"/>
  <sheetViews>
    <sheetView topLeftCell="A47" zoomScale="87" zoomScaleNormal="87" workbookViewId="0">
      <selection activeCell="N65" sqref="N65"/>
    </sheetView>
  </sheetViews>
  <sheetFormatPr defaultColWidth="9.6640625" defaultRowHeight="15.75" x14ac:dyDescent="0.25"/>
  <cols>
    <col min="1" max="1" width="3.5546875" style="29" customWidth="1"/>
    <col min="2" max="2" width="30.6640625" style="8" customWidth="1"/>
    <col min="3" max="3" width="8" style="8" hidden="1" customWidth="1"/>
    <col min="4" max="4" width="12.77734375" style="8" hidden="1" customWidth="1"/>
    <col min="5" max="5" width="12.21875" style="8" hidden="1" customWidth="1"/>
    <col min="6" max="6" width="9.44140625" style="8" hidden="1" customWidth="1"/>
    <col min="7" max="7" width="12.44140625" style="8" customWidth="1"/>
    <col min="8" max="8" width="11.6640625" style="8" hidden="1" customWidth="1"/>
    <col min="9" max="9" width="15.77734375" style="8" hidden="1" customWidth="1"/>
    <col min="10" max="10" width="11.109375" style="8" hidden="1" customWidth="1"/>
    <col min="11" max="13" width="11.109375" style="8" customWidth="1"/>
    <col min="14" max="14" width="10.5546875" style="8" customWidth="1"/>
    <col min="15" max="248" width="9.6640625" style="1" customWidth="1"/>
  </cols>
  <sheetData>
    <row r="1" spans="1:248" ht="24.75" customHeight="1" x14ac:dyDescent="0.25">
      <c r="A1" s="29" t="s">
        <v>0</v>
      </c>
      <c r="B1" s="69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248" ht="24.75" customHeight="1" x14ac:dyDescent="0.25"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48" ht="24.75" customHeight="1" x14ac:dyDescent="0.3">
      <c r="B3" s="71" t="s">
        <v>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48" ht="19.5" thickBot="1" x14ac:dyDescent="0.35">
      <c r="A4" s="46"/>
      <c r="B4" s="64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248" ht="19.5" hidden="1" thickBot="1" x14ac:dyDescent="0.35">
      <c r="A5" s="46"/>
      <c r="B5" s="3"/>
      <c r="C5" s="53"/>
      <c r="D5" s="5"/>
      <c r="E5" s="5"/>
      <c r="F5" s="5"/>
      <c r="G5" s="5"/>
      <c r="H5" s="5"/>
      <c r="I5" s="5"/>
      <c r="J5" s="5"/>
      <c r="K5" s="5"/>
      <c r="L5" s="15"/>
      <c r="M5" s="15"/>
      <c r="N5" s="53"/>
    </row>
    <row r="6" spans="1:248" ht="19.5" hidden="1" customHeight="1" thickBot="1" x14ac:dyDescent="0.3">
      <c r="A6" s="47"/>
      <c r="D6" s="62" t="s">
        <v>5</v>
      </c>
      <c r="E6" s="62"/>
      <c r="F6" s="62"/>
      <c r="G6" s="62"/>
      <c r="H6" s="62" t="s">
        <v>6</v>
      </c>
      <c r="I6" s="62"/>
      <c r="J6" s="62"/>
      <c r="K6" s="62"/>
      <c r="L6" s="52"/>
      <c r="M6" s="52"/>
    </row>
    <row r="7" spans="1:248" ht="51" customHeight="1" thickBot="1" x14ac:dyDescent="0.25">
      <c r="A7" s="45" t="s">
        <v>7</v>
      </c>
      <c r="B7" s="45" t="s">
        <v>8</v>
      </c>
      <c r="C7" s="38" t="s">
        <v>9</v>
      </c>
      <c r="D7" s="37" t="s">
        <v>10</v>
      </c>
      <c r="E7" s="38" t="s">
        <v>11</v>
      </c>
      <c r="F7" s="39" t="s">
        <v>12</v>
      </c>
      <c r="G7" s="39" t="s">
        <v>74</v>
      </c>
      <c r="H7" s="38" t="s">
        <v>10</v>
      </c>
      <c r="I7" s="38" t="s">
        <v>11</v>
      </c>
      <c r="J7" s="39" t="s">
        <v>12</v>
      </c>
      <c r="K7" s="39" t="s">
        <v>6</v>
      </c>
      <c r="L7" s="39" t="s">
        <v>71</v>
      </c>
      <c r="M7" s="39" t="s">
        <v>72</v>
      </c>
      <c r="N7" s="40" t="s">
        <v>13</v>
      </c>
    </row>
    <row r="8" spans="1:248" x14ac:dyDescent="0.25">
      <c r="A8" s="48">
        <v>1</v>
      </c>
      <c r="B8" s="21" t="s">
        <v>14</v>
      </c>
      <c r="C8" s="22">
        <v>1322</v>
      </c>
      <c r="D8" s="23">
        <v>25349.93</v>
      </c>
      <c r="E8" s="24">
        <v>20186.939999999999</v>
      </c>
      <c r="F8" s="23">
        <v>73980.33</v>
      </c>
      <c r="G8" s="23">
        <v>119517.2</v>
      </c>
      <c r="H8" s="23">
        <v>12846.38</v>
      </c>
      <c r="I8" s="23">
        <v>9136.49</v>
      </c>
      <c r="J8" s="23">
        <v>31951.360000000001</v>
      </c>
      <c r="K8" s="23">
        <v>53934.23</v>
      </c>
      <c r="L8" s="23">
        <v>11592</v>
      </c>
      <c r="M8" s="23">
        <f>K8+L8</f>
        <v>65526.23</v>
      </c>
      <c r="N8" s="41">
        <f>M8*100/G8</f>
        <v>54.825774030850788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x14ac:dyDescent="0.25">
      <c r="A9" s="49">
        <v>2</v>
      </c>
      <c r="B9" s="11" t="s">
        <v>15</v>
      </c>
      <c r="C9" s="14">
        <v>522</v>
      </c>
      <c r="D9" s="12">
        <v>8628.11</v>
      </c>
      <c r="E9" s="13">
        <v>9432.15</v>
      </c>
      <c r="F9" s="12">
        <v>23636.799999999999</v>
      </c>
      <c r="G9" s="12">
        <v>41697.06</v>
      </c>
      <c r="H9" s="12">
        <v>4483.28</v>
      </c>
      <c r="I9" s="12">
        <v>4343.1000000000004</v>
      </c>
      <c r="J9" s="12">
        <v>14438.76</v>
      </c>
      <c r="K9" s="12">
        <v>23265.14</v>
      </c>
      <c r="L9" s="12"/>
      <c r="M9" s="12">
        <f t="shared" ref="M9:M63" si="0">K9+L9</f>
        <v>23265.14</v>
      </c>
      <c r="N9" s="42">
        <f t="shared" ref="N9:N65" si="1">M9*100/G9</f>
        <v>55.7956364309618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x14ac:dyDescent="0.25">
      <c r="A10" s="49">
        <v>3</v>
      </c>
      <c r="B10" s="11" t="s">
        <v>16</v>
      </c>
      <c r="C10" s="14">
        <v>1133</v>
      </c>
      <c r="D10" s="12">
        <v>9823.81</v>
      </c>
      <c r="E10" s="13">
        <v>11579.22</v>
      </c>
      <c r="F10" s="12">
        <v>52149.58</v>
      </c>
      <c r="G10" s="12">
        <v>73552.61</v>
      </c>
      <c r="H10" s="12">
        <v>8555.5499999999993</v>
      </c>
      <c r="I10" s="12">
        <v>7849.76</v>
      </c>
      <c r="J10" s="12">
        <v>20791.939999999999</v>
      </c>
      <c r="K10" s="12">
        <v>37197.25</v>
      </c>
      <c r="L10" s="12"/>
      <c r="M10" s="12">
        <f t="shared" si="0"/>
        <v>37197.25</v>
      </c>
      <c r="N10" s="42">
        <f t="shared" si="1"/>
        <v>50.57230464017524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x14ac:dyDescent="0.25">
      <c r="A11" s="49">
        <v>4</v>
      </c>
      <c r="B11" s="11" t="s">
        <v>17</v>
      </c>
      <c r="C11" s="14">
        <v>572</v>
      </c>
      <c r="D11" s="12">
        <v>8983.9</v>
      </c>
      <c r="E11" s="13">
        <v>8777.48</v>
      </c>
      <c r="F11" s="12">
        <v>24894.29</v>
      </c>
      <c r="G11" s="12">
        <v>42655.67</v>
      </c>
      <c r="H11" s="12">
        <v>3138.61</v>
      </c>
      <c r="I11" s="12">
        <v>2875.86</v>
      </c>
      <c r="J11" s="12">
        <v>6925.58</v>
      </c>
      <c r="K11" s="12">
        <v>12940.05</v>
      </c>
      <c r="L11" s="12">
        <v>2242.21</v>
      </c>
      <c r="M11" s="12">
        <f t="shared" si="0"/>
        <v>15182.259999999998</v>
      </c>
      <c r="N11" s="42">
        <f t="shared" si="1"/>
        <v>35.592595310306926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x14ac:dyDescent="0.25">
      <c r="A12" s="49">
        <v>5</v>
      </c>
      <c r="B12" s="11" t="s">
        <v>18</v>
      </c>
      <c r="C12" s="14">
        <v>1055</v>
      </c>
      <c r="D12" s="12">
        <v>19348.79</v>
      </c>
      <c r="E12" s="13">
        <v>15403.05</v>
      </c>
      <c r="F12" s="12">
        <v>51968.62</v>
      </c>
      <c r="G12" s="12">
        <v>86720.46</v>
      </c>
      <c r="H12" s="12">
        <v>11344.59</v>
      </c>
      <c r="I12" s="12">
        <v>6666.37</v>
      </c>
      <c r="J12" s="12">
        <v>20220.740000000002</v>
      </c>
      <c r="K12" s="12">
        <v>38231.699999999997</v>
      </c>
      <c r="L12" s="12">
        <v>5128</v>
      </c>
      <c r="M12" s="12">
        <f t="shared" si="0"/>
        <v>43359.7</v>
      </c>
      <c r="N12" s="42">
        <f t="shared" si="1"/>
        <v>49.999388840880222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x14ac:dyDescent="0.25">
      <c r="A13" s="49">
        <v>6</v>
      </c>
      <c r="B13" s="11" t="s">
        <v>19</v>
      </c>
      <c r="C13" s="14">
        <v>1783</v>
      </c>
      <c r="D13" s="12">
        <v>30847.06</v>
      </c>
      <c r="E13" s="13">
        <v>33205.9</v>
      </c>
      <c r="F13" s="12">
        <v>124252.5</v>
      </c>
      <c r="G13" s="12">
        <v>188305.46</v>
      </c>
      <c r="H13" s="12">
        <v>14762.67</v>
      </c>
      <c r="I13" s="12">
        <v>14317.13</v>
      </c>
      <c r="J13" s="12">
        <v>51668.03</v>
      </c>
      <c r="K13" s="12">
        <v>80747.83</v>
      </c>
      <c r="L13" s="12">
        <v>10054.83</v>
      </c>
      <c r="M13" s="12">
        <f t="shared" si="0"/>
        <v>90802.66</v>
      </c>
      <c r="N13" s="42">
        <f t="shared" si="1"/>
        <v>48.220938468804889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x14ac:dyDescent="0.25">
      <c r="A14" s="49">
        <v>7</v>
      </c>
      <c r="B14" s="11" t="s">
        <v>20</v>
      </c>
      <c r="C14" s="14">
        <v>1166</v>
      </c>
      <c r="D14" s="12">
        <v>30472.51</v>
      </c>
      <c r="E14" s="13">
        <v>15787.85</v>
      </c>
      <c r="F14" s="12">
        <v>65828.63</v>
      </c>
      <c r="G14" s="12">
        <v>112088.99</v>
      </c>
      <c r="H14" s="12">
        <v>9906.2999999999993</v>
      </c>
      <c r="I14" s="12">
        <v>6385.64</v>
      </c>
      <c r="J14" s="12">
        <v>26733.87</v>
      </c>
      <c r="K14" s="12">
        <v>43025.81</v>
      </c>
      <c r="L14" s="12">
        <v>3749</v>
      </c>
      <c r="M14" s="12">
        <f t="shared" si="0"/>
        <v>46774.81</v>
      </c>
      <c r="N14" s="42">
        <f t="shared" si="1"/>
        <v>41.730066440959099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6.5" thickBot="1" x14ac:dyDescent="0.3">
      <c r="A15" s="50">
        <v>8</v>
      </c>
      <c r="B15" s="17" t="s">
        <v>21</v>
      </c>
      <c r="C15" s="18">
        <v>2327</v>
      </c>
      <c r="D15" s="19">
        <v>55886.99</v>
      </c>
      <c r="E15" s="20">
        <v>64024.01</v>
      </c>
      <c r="F15" s="19">
        <v>201241.02</v>
      </c>
      <c r="G15" s="19">
        <v>321152.02</v>
      </c>
      <c r="H15" s="19">
        <v>18170.61</v>
      </c>
      <c r="I15" s="19">
        <v>24144.83</v>
      </c>
      <c r="J15" s="19">
        <v>78215.16</v>
      </c>
      <c r="K15" s="19">
        <v>120530.6</v>
      </c>
      <c r="L15" s="19">
        <v>15838</v>
      </c>
      <c r="M15" s="19">
        <f t="shared" si="0"/>
        <v>136368.6</v>
      </c>
      <c r="N15" s="43">
        <f t="shared" si="1"/>
        <v>42.462320492332573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s="9" customFormat="1" ht="16.5" thickBot="1" x14ac:dyDescent="0.3">
      <c r="A16" s="67" t="s">
        <v>22</v>
      </c>
      <c r="B16" s="68"/>
      <c r="C16" s="25">
        <f>SUM(C8:C15)</f>
        <v>9880</v>
      </c>
      <c r="D16" s="25">
        <f t="shared" ref="D16:K16" si="2">SUM(D8:D15)</f>
        <v>189341.1</v>
      </c>
      <c r="E16" s="25">
        <f t="shared" si="2"/>
        <v>178396.6</v>
      </c>
      <c r="F16" s="25">
        <f t="shared" si="2"/>
        <v>617951.77</v>
      </c>
      <c r="G16" s="26">
        <f t="shared" si="2"/>
        <v>985689.47</v>
      </c>
      <c r="H16" s="26">
        <f t="shared" si="2"/>
        <v>83207.990000000005</v>
      </c>
      <c r="I16" s="26">
        <f t="shared" si="2"/>
        <v>75719.179999999993</v>
      </c>
      <c r="J16" s="26">
        <f t="shared" si="2"/>
        <v>250945.44</v>
      </c>
      <c r="K16" s="26">
        <f t="shared" si="2"/>
        <v>409872.61</v>
      </c>
      <c r="L16" s="26">
        <f>SUM(L8:L15)</f>
        <v>48604.04</v>
      </c>
      <c r="M16" s="26">
        <f t="shared" si="0"/>
        <v>458476.64999999997</v>
      </c>
      <c r="N16" s="28">
        <f t="shared" si="1"/>
        <v>46.513294902095282</v>
      </c>
    </row>
    <row r="17" spans="1:248" x14ac:dyDescent="0.25">
      <c r="A17" s="48">
        <v>9</v>
      </c>
      <c r="B17" s="21" t="s">
        <v>23</v>
      </c>
      <c r="C17" s="22">
        <v>111</v>
      </c>
      <c r="D17" s="23">
        <v>184.16</v>
      </c>
      <c r="E17" s="24">
        <v>493.36</v>
      </c>
      <c r="F17" s="23">
        <v>3237.13</v>
      </c>
      <c r="G17" s="23">
        <v>3914.65</v>
      </c>
      <c r="H17" s="23">
        <v>77.81</v>
      </c>
      <c r="I17" s="23">
        <v>297.68</v>
      </c>
      <c r="J17" s="23">
        <v>5558.8</v>
      </c>
      <c r="K17" s="23">
        <v>5934.29</v>
      </c>
      <c r="L17" s="23"/>
      <c r="M17" s="23">
        <f t="shared" si="0"/>
        <v>5934.29</v>
      </c>
      <c r="N17" s="41">
        <f t="shared" si="1"/>
        <v>151.59184090531721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x14ac:dyDescent="0.25">
      <c r="A18" s="49">
        <v>10</v>
      </c>
      <c r="B18" s="11" t="s">
        <v>24</v>
      </c>
      <c r="C18" s="14">
        <v>215</v>
      </c>
      <c r="D18" s="12">
        <v>1592.71</v>
      </c>
      <c r="E18" s="13">
        <v>1460.53</v>
      </c>
      <c r="F18" s="12">
        <v>14848.13</v>
      </c>
      <c r="G18" s="12">
        <v>17901.37</v>
      </c>
      <c r="H18" s="12">
        <v>873.37</v>
      </c>
      <c r="I18" s="12">
        <v>646.52</v>
      </c>
      <c r="J18" s="12">
        <v>5871.76</v>
      </c>
      <c r="K18" s="12">
        <v>7391.65</v>
      </c>
      <c r="L18" s="12"/>
      <c r="M18" s="12">
        <f t="shared" si="0"/>
        <v>7391.65</v>
      </c>
      <c r="N18" s="42">
        <f t="shared" si="1"/>
        <v>41.290973819322211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x14ac:dyDescent="0.25">
      <c r="A19" s="49">
        <v>11</v>
      </c>
      <c r="B19" s="11" t="s">
        <v>25</v>
      </c>
      <c r="C19" s="14">
        <v>228</v>
      </c>
      <c r="D19" s="12">
        <v>1854.91</v>
      </c>
      <c r="E19" s="13">
        <v>1197.69</v>
      </c>
      <c r="F19" s="12">
        <v>7902.76</v>
      </c>
      <c r="G19" s="12">
        <v>10955.36</v>
      </c>
      <c r="H19" s="12">
        <v>1533.91</v>
      </c>
      <c r="I19" s="12">
        <v>813.42</v>
      </c>
      <c r="J19" s="12">
        <v>3859.94</v>
      </c>
      <c r="K19" s="12">
        <v>6207.27</v>
      </c>
      <c r="L19" s="12"/>
      <c r="M19" s="12">
        <f t="shared" si="0"/>
        <v>6207.27</v>
      </c>
      <c r="N19" s="42">
        <f t="shared" si="1"/>
        <v>56.659662484847594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6.5" thickBot="1" x14ac:dyDescent="0.3">
      <c r="A20" s="50">
        <v>12</v>
      </c>
      <c r="B20" s="17" t="s">
        <v>26</v>
      </c>
      <c r="C20" s="18">
        <v>296</v>
      </c>
      <c r="D20" s="19">
        <v>3021.67</v>
      </c>
      <c r="E20" s="20">
        <v>2170.8000000000002</v>
      </c>
      <c r="F20" s="19">
        <v>9923.06</v>
      </c>
      <c r="G20" s="19">
        <v>15115.53</v>
      </c>
      <c r="H20" s="19">
        <v>1258.54</v>
      </c>
      <c r="I20" s="19">
        <v>1077.9100000000001</v>
      </c>
      <c r="J20" s="19">
        <v>3887.75</v>
      </c>
      <c r="K20" s="19">
        <v>6224.2</v>
      </c>
      <c r="L20" s="19"/>
      <c r="M20" s="19">
        <f t="shared" si="0"/>
        <v>6224.2</v>
      </c>
      <c r="N20" s="43">
        <f t="shared" si="1"/>
        <v>41.17751742744052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s="9" customFormat="1" ht="16.5" thickBot="1" x14ac:dyDescent="0.3">
      <c r="A21" s="67" t="s">
        <v>27</v>
      </c>
      <c r="B21" s="68"/>
      <c r="C21" s="25">
        <f>SUM(C17:C20)</f>
        <v>850</v>
      </c>
      <c r="D21" s="26">
        <v>6653.45</v>
      </c>
      <c r="E21" s="27">
        <v>5322.38</v>
      </c>
      <c r="F21" s="26">
        <v>35911.08</v>
      </c>
      <c r="G21" s="26">
        <f>SUM(G17:G20)</f>
        <v>47886.91</v>
      </c>
      <c r="H21" s="26">
        <f t="shared" ref="H21:K21" si="3">SUM(H17:H20)</f>
        <v>3743.63</v>
      </c>
      <c r="I21" s="26">
        <f t="shared" si="3"/>
        <v>2835.5299999999997</v>
      </c>
      <c r="J21" s="26">
        <f t="shared" si="3"/>
        <v>19178.25</v>
      </c>
      <c r="K21" s="26">
        <f t="shared" si="3"/>
        <v>25757.41</v>
      </c>
      <c r="L21" s="26">
        <f>SUM(L17:L20)</f>
        <v>0</v>
      </c>
      <c r="M21" s="26">
        <f t="shared" si="0"/>
        <v>25757.41</v>
      </c>
      <c r="N21" s="28">
        <f t="shared" si="1"/>
        <v>53.787997596838046</v>
      </c>
    </row>
    <row r="22" spans="1:248" s="9" customFormat="1" ht="16.5" thickBot="1" x14ac:dyDescent="0.3">
      <c r="A22" s="67" t="s">
        <v>28</v>
      </c>
      <c r="B22" s="68"/>
      <c r="C22" s="25">
        <f>C16+C21</f>
        <v>10730</v>
      </c>
      <c r="D22" s="26">
        <v>195994.55</v>
      </c>
      <c r="E22" s="27">
        <v>183718.98</v>
      </c>
      <c r="F22" s="26">
        <v>653862.85</v>
      </c>
      <c r="G22" s="26">
        <f>G16+G21</f>
        <v>1033576.38</v>
      </c>
      <c r="H22" s="26">
        <f t="shared" ref="H22:K22" si="4">H16+H21</f>
        <v>86951.62000000001</v>
      </c>
      <c r="I22" s="26">
        <f t="shared" si="4"/>
        <v>78554.709999999992</v>
      </c>
      <c r="J22" s="26">
        <f t="shared" si="4"/>
        <v>270123.69</v>
      </c>
      <c r="K22" s="26">
        <f t="shared" si="4"/>
        <v>435630.01999999996</v>
      </c>
      <c r="L22" s="26">
        <f>L16+L21</f>
        <v>48604.04</v>
      </c>
      <c r="M22" s="26">
        <f t="shared" si="0"/>
        <v>484234.05999999994</v>
      </c>
      <c r="N22" s="28">
        <f t="shared" si="1"/>
        <v>46.850341142664263</v>
      </c>
    </row>
    <row r="23" spans="1:248" s="8" customFormat="1" x14ac:dyDescent="0.25">
      <c r="A23" s="48">
        <v>13</v>
      </c>
      <c r="B23" s="21" t="s">
        <v>29</v>
      </c>
      <c r="C23" s="22">
        <v>363</v>
      </c>
      <c r="D23" s="23">
        <v>807.47</v>
      </c>
      <c r="E23" s="23">
        <v>3832.61</v>
      </c>
      <c r="F23" s="23">
        <v>40655.339999999997</v>
      </c>
      <c r="G23" s="23">
        <v>45295.42</v>
      </c>
      <c r="H23" s="23">
        <v>719.92</v>
      </c>
      <c r="I23" s="23">
        <v>3313.51</v>
      </c>
      <c r="J23" s="23">
        <v>25635.87</v>
      </c>
      <c r="K23" s="23">
        <v>29669.3</v>
      </c>
      <c r="L23" s="23"/>
      <c r="M23" s="23">
        <f t="shared" si="0"/>
        <v>29669.3</v>
      </c>
      <c r="N23" s="41">
        <f t="shared" si="1"/>
        <v>65.501765962209873</v>
      </c>
    </row>
    <row r="24" spans="1:248" s="8" customFormat="1" x14ac:dyDescent="0.25">
      <c r="A24" s="49">
        <v>14</v>
      </c>
      <c r="B24" s="11" t="s">
        <v>30</v>
      </c>
      <c r="C24" s="14">
        <v>498</v>
      </c>
      <c r="D24" s="12">
        <v>163.89</v>
      </c>
      <c r="E24" s="12">
        <v>678.54</v>
      </c>
      <c r="F24" s="12">
        <v>4249.24</v>
      </c>
      <c r="G24" s="12">
        <v>5091.67</v>
      </c>
      <c r="H24" s="12">
        <v>1165.24</v>
      </c>
      <c r="I24" s="12">
        <v>2725.03</v>
      </c>
      <c r="J24" s="12">
        <v>2771.39</v>
      </c>
      <c r="K24" s="12">
        <v>6661.66</v>
      </c>
      <c r="L24" s="12">
        <v>130.83000000000001</v>
      </c>
      <c r="M24" s="12">
        <f t="shared" si="0"/>
        <v>6792.49</v>
      </c>
      <c r="N24" s="42">
        <f t="shared" si="1"/>
        <v>133.40397158496131</v>
      </c>
    </row>
    <row r="25" spans="1:248" s="8" customFormat="1" x14ac:dyDescent="0.25">
      <c r="A25" s="49">
        <v>15</v>
      </c>
      <c r="B25" s="11" t="s">
        <v>31</v>
      </c>
      <c r="C25" s="14">
        <v>25</v>
      </c>
      <c r="D25" s="12">
        <v>105.57</v>
      </c>
      <c r="E25" s="12">
        <v>127.87</v>
      </c>
      <c r="F25" s="12">
        <v>2608.7399999999998</v>
      </c>
      <c r="G25" s="12">
        <v>2842.18</v>
      </c>
      <c r="H25" s="12">
        <v>118.69</v>
      </c>
      <c r="I25" s="12">
        <v>43.31</v>
      </c>
      <c r="J25" s="12">
        <v>1674.27</v>
      </c>
      <c r="K25" s="12">
        <v>1836.27</v>
      </c>
      <c r="L25" s="12"/>
      <c r="M25" s="12">
        <f t="shared" si="0"/>
        <v>1836.27</v>
      </c>
      <c r="N25" s="42">
        <f t="shared" si="1"/>
        <v>64.607801054120429</v>
      </c>
    </row>
    <row r="26" spans="1:248" s="8" customFormat="1" x14ac:dyDescent="0.25">
      <c r="A26" s="49">
        <v>16</v>
      </c>
      <c r="B26" s="11" t="s">
        <v>32</v>
      </c>
      <c r="C26" s="14">
        <v>697</v>
      </c>
      <c r="D26" s="12">
        <v>3915.37</v>
      </c>
      <c r="E26" s="12">
        <v>11137.34</v>
      </c>
      <c r="F26" s="12">
        <v>90011.520000000004</v>
      </c>
      <c r="G26" s="12">
        <v>105064.23</v>
      </c>
      <c r="H26" s="12">
        <v>3572.45</v>
      </c>
      <c r="I26" s="12">
        <v>11581.18</v>
      </c>
      <c r="J26" s="12">
        <v>72704.12</v>
      </c>
      <c r="K26" s="12">
        <v>87857.75</v>
      </c>
      <c r="L26" s="12"/>
      <c r="M26" s="12">
        <f t="shared" si="0"/>
        <v>87857.75</v>
      </c>
      <c r="N26" s="42">
        <f t="shared" si="1"/>
        <v>83.622894299991543</v>
      </c>
    </row>
    <row r="27" spans="1:248" s="8" customFormat="1" x14ac:dyDescent="0.25">
      <c r="A27" s="49">
        <v>17</v>
      </c>
      <c r="B27" s="11" t="s">
        <v>33</v>
      </c>
      <c r="C27" s="14">
        <v>342</v>
      </c>
      <c r="D27" s="12">
        <v>670.56</v>
      </c>
      <c r="E27" s="12">
        <v>3321.08</v>
      </c>
      <c r="F27" s="12">
        <v>69074.13</v>
      </c>
      <c r="G27" s="12">
        <v>73065.77</v>
      </c>
      <c r="H27" s="12">
        <v>149.66999999999999</v>
      </c>
      <c r="I27" s="12">
        <v>2639.84</v>
      </c>
      <c r="J27" s="12">
        <v>48310.98</v>
      </c>
      <c r="K27" s="12">
        <v>51100.49</v>
      </c>
      <c r="L27" s="12"/>
      <c r="M27" s="12">
        <f t="shared" si="0"/>
        <v>51100.49</v>
      </c>
      <c r="N27" s="42">
        <f t="shared" si="1"/>
        <v>69.937660275119242</v>
      </c>
    </row>
    <row r="28" spans="1:248" s="8" customFormat="1" x14ac:dyDescent="0.25">
      <c r="A28" s="49">
        <v>18</v>
      </c>
      <c r="B28" s="11" t="s">
        <v>34</v>
      </c>
      <c r="C28" s="14">
        <v>119</v>
      </c>
      <c r="D28" s="12">
        <v>0</v>
      </c>
      <c r="E28" s="12">
        <v>0</v>
      </c>
      <c r="F28" s="12">
        <v>0</v>
      </c>
      <c r="G28" s="12">
        <v>0</v>
      </c>
      <c r="H28" s="12">
        <v>266.98</v>
      </c>
      <c r="I28" s="12">
        <v>427.84</v>
      </c>
      <c r="J28" s="12">
        <v>4051.7</v>
      </c>
      <c r="K28" s="12">
        <v>4746.5200000000004</v>
      </c>
      <c r="L28" s="12"/>
      <c r="M28" s="12">
        <f t="shared" si="0"/>
        <v>4746.5200000000004</v>
      </c>
      <c r="N28" s="42" t="e">
        <f t="shared" si="1"/>
        <v>#DIV/0!</v>
      </c>
    </row>
    <row r="29" spans="1:248" s="8" customFormat="1" x14ac:dyDescent="0.25">
      <c r="A29" s="49">
        <v>19</v>
      </c>
      <c r="B29" s="11" t="s">
        <v>35</v>
      </c>
      <c r="C29" s="14">
        <v>147</v>
      </c>
      <c r="D29" s="12">
        <v>261.5</v>
      </c>
      <c r="E29" s="12">
        <v>506.98</v>
      </c>
      <c r="F29" s="12">
        <v>12276.07</v>
      </c>
      <c r="G29" s="12">
        <v>13044.55</v>
      </c>
      <c r="H29" s="12">
        <v>4131.88</v>
      </c>
      <c r="I29" s="12">
        <v>813.04</v>
      </c>
      <c r="J29" s="12">
        <v>8486.7900000000009</v>
      </c>
      <c r="K29" s="12">
        <v>13431.71</v>
      </c>
      <c r="L29" s="12"/>
      <c r="M29" s="12">
        <f t="shared" si="0"/>
        <v>13431.71</v>
      </c>
      <c r="N29" s="42">
        <f t="shared" si="1"/>
        <v>102.96798279741348</v>
      </c>
    </row>
    <row r="30" spans="1:248" s="8" customFormat="1" x14ac:dyDescent="0.25">
      <c r="A30" s="49">
        <v>20</v>
      </c>
      <c r="B30" s="11" t="s">
        <v>36</v>
      </c>
      <c r="C30" s="14">
        <v>16</v>
      </c>
      <c r="D30" s="12">
        <v>0</v>
      </c>
      <c r="E30" s="12">
        <v>137.6</v>
      </c>
      <c r="F30" s="12">
        <v>931.82</v>
      </c>
      <c r="G30" s="12">
        <v>1069.42</v>
      </c>
      <c r="H30" s="12">
        <v>0</v>
      </c>
      <c r="I30" s="12">
        <v>41.05</v>
      </c>
      <c r="J30" s="12">
        <v>529.11</v>
      </c>
      <c r="K30" s="12">
        <v>570.16</v>
      </c>
      <c r="L30" s="12"/>
      <c r="M30" s="12">
        <f t="shared" si="0"/>
        <v>570.16</v>
      </c>
      <c r="N30" s="42">
        <f t="shared" si="1"/>
        <v>53.314880963512927</v>
      </c>
    </row>
    <row r="31" spans="1:248" s="8" customFormat="1" x14ac:dyDescent="0.25">
      <c r="A31" s="49">
        <v>21</v>
      </c>
      <c r="B31" s="11" t="s">
        <v>37</v>
      </c>
      <c r="C31" s="14">
        <v>10</v>
      </c>
      <c r="D31" s="12">
        <v>0</v>
      </c>
      <c r="E31" s="12">
        <v>0</v>
      </c>
      <c r="F31" s="12">
        <v>776.75</v>
      </c>
      <c r="G31" s="12">
        <v>776.75</v>
      </c>
      <c r="H31" s="12">
        <v>0</v>
      </c>
      <c r="I31" s="12">
        <v>0</v>
      </c>
      <c r="J31" s="12">
        <v>580.47</v>
      </c>
      <c r="K31" s="12">
        <v>580.47</v>
      </c>
      <c r="L31" s="12"/>
      <c r="M31" s="12">
        <f t="shared" si="0"/>
        <v>580.47</v>
      </c>
      <c r="N31" s="42">
        <f t="shared" si="1"/>
        <v>74.730608303830067</v>
      </c>
    </row>
    <row r="32" spans="1:248" s="8" customFormat="1" x14ac:dyDescent="0.25">
      <c r="A32" s="49">
        <v>22</v>
      </c>
      <c r="B32" s="11" t="s">
        <v>38</v>
      </c>
      <c r="C32" s="14">
        <v>103</v>
      </c>
      <c r="D32" s="12">
        <v>414.9</v>
      </c>
      <c r="E32" s="12">
        <v>155.35</v>
      </c>
      <c r="F32" s="12">
        <v>13210.8</v>
      </c>
      <c r="G32" s="12">
        <v>13781.05</v>
      </c>
      <c r="H32" s="12">
        <v>315.68</v>
      </c>
      <c r="I32" s="12">
        <v>91</v>
      </c>
      <c r="J32" s="12">
        <v>7991.53</v>
      </c>
      <c r="K32" s="12">
        <v>8398.2099999999991</v>
      </c>
      <c r="L32" s="12"/>
      <c r="M32" s="12">
        <f t="shared" si="0"/>
        <v>8398.2099999999991</v>
      </c>
      <c r="N32" s="42">
        <f t="shared" si="1"/>
        <v>60.940276684287475</v>
      </c>
    </row>
    <row r="33" spans="1:14" s="8" customFormat="1" x14ac:dyDescent="0.25">
      <c r="A33" s="49">
        <v>23</v>
      </c>
      <c r="B33" s="11" t="s">
        <v>39</v>
      </c>
      <c r="C33" s="14">
        <v>11</v>
      </c>
      <c r="D33" s="12">
        <v>0</v>
      </c>
      <c r="E33" s="12">
        <v>0</v>
      </c>
      <c r="F33" s="12">
        <v>993.82</v>
      </c>
      <c r="G33" s="12">
        <v>993.82</v>
      </c>
      <c r="H33" s="12">
        <v>0</v>
      </c>
      <c r="I33" s="12">
        <v>0</v>
      </c>
      <c r="J33" s="12">
        <v>524.88</v>
      </c>
      <c r="K33" s="12">
        <v>524.88</v>
      </c>
      <c r="L33" s="12"/>
      <c r="M33" s="12">
        <f t="shared" si="0"/>
        <v>524.88</v>
      </c>
      <c r="N33" s="42">
        <f t="shared" si="1"/>
        <v>52.814392948421244</v>
      </c>
    </row>
    <row r="34" spans="1:14" s="8" customFormat="1" x14ac:dyDescent="0.25">
      <c r="A34" s="49">
        <v>24</v>
      </c>
      <c r="B34" s="11" t="s">
        <v>40</v>
      </c>
      <c r="C34" s="14">
        <v>69</v>
      </c>
      <c r="D34" s="12">
        <v>827.66</v>
      </c>
      <c r="E34" s="12">
        <v>334.32</v>
      </c>
      <c r="F34" s="12">
        <v>10245.73</v>
      </c>
      <c r="G34" s="12">
        <v>11407.71</v>
      </c>
      <c r="H34" s="12">
        <v>246.46</v>
      </c>
      <c r="I34" s="12">
        <v>201.42</v>
      </c>
      <c r="J34" s="12">
        <v>5997.32</v>
      </c>
      <c r="K34" s="12">
        <v>6445.2</v>
      </c>
      <c r="L34" s="12"/>
      <c r="M34" s="12">
        <f t="shared" si="0"/>
        <v>6445.2</v>
      </c>
      <c r="N34" s="42">
        <f t="shared" si="1"/>
        <v>56.498631188906451</v>
      </c>
    </row>
    <row r="35" spans="1:14" s="8" customFormat="1" ht="16.5" thickBot="1" x14ac:dyDescent="0.3">
      <c r="A35" s="49">
        <v>25</v>
      </c>
      <c r="B35" s="11" t="s">
        <v>41</v>
      </c>
      <c r="C35" s="14">
        <v>43</v>
      </c>
      <c r="D35" s="12">
        <v>5.76</v>
      </c>
      <c r="E35" s="12">
        <v>172.55</v>
      </c>
      <c r="F35" s="12">
        <v>1609.17</v>
      </c>
      <c r="G35" s="12">
        <v>1787.48</v>
      </c>
      <c r="H35" s="12">
        <v>12.38</v>
      </c>
      <c r="I35" s="12">
        <v>290.88</v>
      </c>
      <c r="J35" s="12">
        <v>1083.71</v>
      </c>
      <c r="K35" s="12">
        <v>1386.97</v>
      </c>
      <c r="L35" s="12"/>
      <c r="M35" s="12">
        <f t="shared" si="0"/>
        <v>1386.97</v>
      </c>
      <c r="N35" s="42">
        <f t="shared" si="1"/>
        <v>77.59359545281626</v>
      </c>
    </row>
    <row r="36" spans="1:14" s="8" customFormat="1" ht="16.5" hidden="1" thickBot="1" x14ac:dyDescent="0.3">
      <c r="A36" s="49">
        <v>26</v>
      </c>
      <c r="B36" s="11" t="s">
        <v>42</v>
      </c>
      <c r="C36" s="14">
        <v>6</v>
      </c>
      <c r="D36" s="12">
        <v>0</v>
      </c>
      <c r="E36" s="12">
        <v>17.07</v>
      </c>
      <c r="F36" s="12">
        <v>68.39</v>
      </c>
      <c r="G36" s="12">
        <v>85.46</v>
      </c>
      <c r="H36" s="12">
        <v>0</v>
      </c>
      <c r="I36" s="12">
        <v>7.18</v>
      </c>
      <c r="J36" s="12">
        <v>61.26</v>
      </c>
      <c r="K36" s="12">
        <v>68.44</v>
      </c>
      <c r="L36" s="12"/>
      <c r="M36" s="12">
        <f t="shared" si="0"/>
        <v>68.44</v>
      </c>
      <c r="N36" s="42">
        <f t="shared" si="1"/>
        <v>80.084249941493098</v>
      </c>
    </row>
    <row r="37" spans="1:14" s="8" customFormat="1" ht="16.5" hidden="1" thickBot="1" x14ac:dyDescent="0.3">
      <c r="A37" s="49">
        <v>27</v>
      </c>
      <c r="B37" s="11" t="s">
        <v>43</v>
      </c>
      <c r="C37" s="14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/>
      <c r="M37" s="12">
        <f t="shared" si="0"/>
        <v>0</v>
      </c>
      <c r="N37" s="42" t="e">
        <f t="shared" si="1"/>
        <v>#DIV/0!</v>
      </c>
    </row>
    <row r="38" spans="1:14" s="8" customFormat="1" ht="16.5" hidden="1" thickBot="1" x14ac:dyDescent="0.3">
      <c r="A38" s="49">
        <v>28</v>
      </c>
      <c r="B38" s="11" t="s">
        <v>44</v>
      </c>
      <c r="C38" s="14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/>
      <c r="M38" s="12">
        <f t="shared" si="0"/>
        <v>0</v>
      </c>
      <c r="N38" s="42" t="e">
        <f t="shared" si="1"/>
        <v>#DIV/0!</v>
      </c>
    </row>
    <row r="39" spans="1:14" s="8" customFormat="1" ht="16.5" hidden="1" thickBot="1" x14ac:dyDescent="0.3">
      <c r="A39" s="49">
        <v>29</v>
      </c>
      <c r="B39" s="11" t="s">
        <v>45</v>
      </c>
      <c r="C39" s="14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12">
        <f t="shared" si="0"/>
        <v>0</v>
      </c>
      <c r="N39" s="42" t="e">
        <f t="shared" si="1"/>
        <v>#DIV/0!</v>
      </c>
    </row>
    <row r="40" spans="1:14" s="8" customFormat="1" ht="16.5" hidden="1" thickBot="1" x14ac:dyDescent="0.3">
      <c r="A40" s="49">
        <v>30</v>
      </c>
      <c r="B40" s="11" t="s">
        <v>46</v>
      </c>
      <c r="C40" s="14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12">
        <f t="shared" si="0"/>
        <v>0</v>
      </c>
      <c r="N40" s="42" t="e">
        <f t="shared" si="1"/>
        <v>#DIV/0!</v>
      </c>
    </row>
    <row r="41" spans="1:14" s="8" customFormat="1" ht="16.5" hidden="1" thickBot="1" x14ac:dyDescent="0.3">
      <c r="A41" s="49">
        <v>31</v>
      </c>
      <c r="B41" s="11" t="s">
        <v>47</v>
      </c>
      <c r="C41" s="14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  <c r="M41" s="12">
        <f t="shared" si="0"/>
        <v>0</v>
      </c>
      <c r="N41" s="42" t="e">
        <f t="shared" si="1"/>
        <v>#DIV/0!</v>
      </c>
    </row>
    <row r="42" spans="1:14" s="8" customFormat="1" ht="16.5" hidden="1" thickBot="1" x14ac:dyDescent="0.3">
      <c r="A42" s="49">
        <v>32</v>
      </c>
      <c r="B42" s="11" t="s">
        <v>48</v>
      </c>
      <c r="C42" s="14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  <c r="M42" s="12">
        <f t="shared" si="0"/>
        <v>0</v>
      </c>
      <c r="N42" s="42" t="e">
        <f t="shared" si="1"/>
        <v>#DIV/0!</v>
      </c>
    </row>
    <row r="43" spans="1:14" s="8" customFormat="1" ht="16.5" hidden="1" thickBot="1" x14ac:dyDescent="0.3">
      <c r="A43" s="50">
        <v>33</v>
      </c>
      <c r="B43" s="17" t="s">
        <v>49</v>
      </c>
      <c r="C43" s="18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/>
      <c r="M43" s="19">
        <f t="shared" si="0"/>
        <v>0</v>
      </c>
      <c r="N43" s="43" t="e">
        <f t="shared" si="1"/>
        <v>#DIV/0!</v>
      </c>
    </row>
    <row r="44" spans="1:14" s="10" customFormat="1" ht="16.5" thickBot="1" x14ac:dyDescent="0.3">
      <c r="A44" s="67" t="s">
        <v>50</v>
      </c>
      <c r="B44" s="68"/>
      <c r="C44" s="25">
        <f>SUM(C23:C35)</f>
        <v>2443</v>
      </c>
      <c r="D44" s="26">
        <v>7008.79</v>
      </c>
      <c r="E44" s="26">
        <v>19742.77</v>
      </c>
      <c r="F44" s="26">
        <v>242462.28</v>
      </c>
      <c r="G44" s="26">
        <f>SUM(G23:G35)</f>
        <v>274220.05</v>
      </c>
      <c r="H44" s="26">
        <f t="shared" ref="H44:K44" si="5">SUM(H23:H35)</f>
        <v>10699.349999999997</v>
      </c>
      <c r="I44" s="26">
        <f t="shared" si="5"/>
        <v>22168.100000000002</v>
      </c>
      <c r="J44" s="26">
        <f t="shared" si="5"/>
        <v>180342.14</v>
      </c>
      <c r="K44" s="26">
        <f t="shared" si="5"/>
        <v>213209.59</v>
      </c>
      <c r="L44" s="26">
        <f>SUM(L23:L35)</f>
        <v>130.83000000000001</v>
      </c>
      <c r="M44" s="26">
        <f t="shared" si="0"/>
        <v>213340.41999999998</v>
      </c>
      <c r="N44" s="28">
        <f t="shared" si="1"/>
        <v>77.798986616770009</v>
      </c>
    </row>
    <row r="45" spans="1:14" s="10" customFormat="1" ht="16.5" thickBot="1" x14ac:dyDescent="0.3">
      <c r="A45" s="67" t="s">
        <v>51</v>
      </c>
      <c r="B45" s="68"/>
      <c r="C45" s="25">
        <f>C44+C22</f>
        <v>13173</v>
      </c>
      <c r="D45" s="26">
        <v>203003.34</v>
      </c>
      <c r="E45" s="26">
        <v>203461.75</v>
      </c>
      <c r="F45" s="26">
        <v>896325.13</v>
      </c>
      <c r="G45" s="26">
        <f>G22+G44</f>
        <v>1307796.43</v>
      </c>
      <c r="H45" s="26">
        <f t="shared" ref="H45:K45" si="6">H22+H44</f>
        <v>97650.97</v>
      </c>
      <c r="I45" s="26">
        <f t="shared" si="6"/>
        <v>100722.81</v>
      </c>
      <c r="J45" s="26">
        <f t="shared" si="6"/>
        <v>450465.83</v>
      </c>
      <c r="K45" s="26">
        <f t="shared" si="6"/>
        <v>648839.61</v>
      </c>
      <c r="L45" s="26">
        <f>L22+L44</f>
        <v>48734.87</v>
      </c>
      <c r="M45" s="26">
        <f t="shared" si="0"/>
        <v>697574.48</v>
      </c>
      <c r="N45" s="28">
        <f t="shared" si="1"/>
        <v>53.33968376102694</v>
      </c>
    </row>
    <row r="46" spans="1:14" s="8" customFormat="1" x14ac:dyDescent="0.25">
      <c r="A46" s="48">
        <v>34</v>
      </c>
      <c r="B46" s="21" t="s">
        <v>52</v>
      </c>
      <c r="C46" s="22">
        <v>1362</v>
      </c>
      <c r="D46" s="23">
        <v>20896.849999999999</v>
      </c>
      <c r="E46" s="23">
        <v>6410.97</v>
      </c>
      <c r="F46" s="23">
        <v>4518.75</v>
      </c>
      <c r="G46" s="23">
        <v>31826.57</v>
      </c>
      <c r="H46" s="23">
        <v>18161.88</v>
      </c>
      <c r="I46" s="23">
        <v>4287.01</v>
      </c>
      <c r="J46" s="23">
        <v>1171.3800000000001</v>
      </c>
      <c r="K46" s="23">
        <v>23620.27</v>
      </c>
      <c r="L46" s="23"/>
      <c r="M46" s="23">
        <f t="shared" si="0"/>
        <v>23620.27</v>
      </c>
      <c r="N46" s="41">
        <f t="shared" si="1"/>
        <v>74.215568941296539</v>
      </c>
    </row>
    <row r="47" spans="1:14" s="8" customFormat="1" x14ac:dyDescent="0.25">
      <c r="A47" s="49">
        <v>35</v>
      </c>
      <c r="B47" s="11" t="s">
        <v>53</v>
      </c>
      <c r="C47" s="14">
        <v>2017</v>
      </c>
      <c r="D47" s="12">
        <v>41188.65</v>
      </c>
      <c r="E47" s="12">
        <v>6731.76</v>
      </c>
      <c r="F47" s="12">
        <v>7360.9</v>
      </c>
      <c r="G47" s="12">
        <v>55281.31</v>
      </c>
      <c r="H47" s="12">
        <v>17942.98</v>
      </c>
      <c r="I47" s="12">
        <v>2747.3</v>
      </c>
      <c r="J47" s="12">
        <v>2291.65</v>
      </c>
      <c r="K47" s="12">
        <v>22981.93</v>
      </c>
      <c r="L47" s="12"/>
      <c r="M47" s="12">
        <f t="shared" si="0"/>
        <v>22981.93</v>
      </c>
      <c r="N47" s="42">
        <f t="shared" si="1"/>
        <v>41.572694279495188</v>
      </c>
    </row>
    <row r="48" spans="1:14" s="8" customFormat="1" ht="16.5" thickBot="1" x14ac:dyDescent="0.3">
      <c r="A48" s="50">
        <v>36</v>
      </c>
      <c r="B48" s="17" t="s">
        <v>54</v>
      </c>
      <c r="C48" s="18">
        <v>944</v>
      </c>
      <c r="D48" s="19">
        <v>13634.85</v>
      </c>
      <c r="E48" s="19">
        <v>5424.29</v>
      </c>
      <c r="F48" s="19">
        <v>4177.8</v>
      </c>
      <c r="G48" s="19">
        <v>23236.94</v>
      </c>
      <c r="H48" s="19">
        <v>13223.33</v>
      </c>
      <c r="I48" s="19">
        <v>3047.31</v>
      </c>
      <c r="J48" s="19">
        <v>1466.89</v>
      </c>
      <c r="K48" s="19">
        <v>17737.53</v>
      </c>
      <c r="L48" s="19"/>
      <c r="M48" s="19">
        <f t="shared" si="0"/>
        <v>17737.53</v>
      </c>
      <c r="N48" s="43">
        <f t="shared" si="1"/>
        <v>76.333329603639726</v>
      </c>
    </row>
    <row r="49" spans="1:14" s="10" customFormat="1" ht="16.5" thickBot="1" x14ac:dyDescent="0.3">
      <c r="A49" s="67" t="s">
        <v>55</v>
      </c>
      <c r="B49" s="68"/>
      <c r="C49" s="25">
        <f>SUM(C46:C48)</f>
        <v>4323</v>
      </c>
      <c r="D49" s="26">
        <v>75720.350000000006</v>
      </c>
      <c r="E49" s="26">
        <v>18567.02</v>
      </c>
      <c r="F49" s="26">
        <v>16057.45</v>
      </c>
      <c r="G49" s="26">
        <f>SUM(G46:G48)</f>
        <v>110344.82</v>
      </c>
      <c r="H49" s="26">
        <f t="shared" ref="H49:K49" si="7">SUM(H46:H48)</f>
        <v>49328.19</v>
      </c>
      <c r="I49" s="26">
        <f t="shared" si="7"/>
        <v>10081.620000000001</v>
      </c>
      <c r="J49" s="26">
        <f t="shared" si="7"/>
        <v>4929.92</v>
      </c>
      <c r="K49" s="26">
        <f t="shared" si="7"/>
        <v>64339.729999999996</v>
      </c>
      <c r="L49" s="26">
        <f>SUM(L46:L48)</f>
        <v>0</v>
      </c>
      <c r="M49" s="26">
        <f t="shared" si="0"/>
        <v>64339.729999999996</v>
      </c>
      <c r="N49" s="28">
        <f t="shared" si="1"/>
        <v>58.307884321167045</v>
      </c>
    </row>
    <row r="50" spans="1:14" s="10" customFormat="1" ht="16.5" thickBot="1" x14ac:dyDescent="0.3">
      <c r="A50" s="67" t="s">
        <v>56</v>
      </c>
      <c r="B50" s="68"/>
      <c r="C50" s="30">
        <f>C49+C45</f>
        <v>17496</v>
      </c>
      <c r="D50" s="31">
        <v>278723.69</v>
      </c>
      <c r="E50" s="31">
        <v>222028.77</v>
      </c>
      <c r="F50" s="31">
        <v>912382.58</v>
      </c>
      <c r="G50" s="31">
        <f>G45+G49</f>
        <v>1418141.25</v>
      </c>
      <c r="H50" s="31">
        <v>145813.92000000001</v>
      </c>
      <c r="I50" s="31">
        <v>108086.58</v>
      </c>
      <c r="J50" s="31">
        <v>452685.62</v>
      </c>
      <c r="K50" s="31">
        <f>K45+K49</f>
        <v>713179.34</v>
      </c>
      <c r="L50" s="31">
        <f>L45+L49</f>
        <v>48734.87</v>
      </c>
      <c r="M50" s="31">
        <f t="shared" si="0"/>
        <v>761914.21</v>
      </c>
      <c r="N50" s="32">
        <f t="shared" si="1"/>
        <v>53.726256816801573</v>
      </c>
    </row>
    <row r="51" spans="1:14" s="8" customFormat="1" x14ac:dyDescent="0.25">
      <c r="A51" s="48">
        <v>37</v>
      </c>
      <c r="B51" s="21" t="s">
        <v>57</v>
      </c>
      <c r="C51" s="22">
        <v>1257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/>
      <c r="M51" s="23">
        <f t="shared" si="0"/>
        <v>0</v>
      </c>
      <c r="N51" s="41" t="e">
        <f t="shared" si="1"/>
        <v>#DIV/0!</v>
      </c>
    </row>
    <row r="52" spans="1:14" s="8" customFormat="1" ht="16.5" thickBot="1" x14ac:dyDescent="0.3">
      <c r="A52" s="50">
        <v>38</v>
      </c>
      <c r="B52" s="17" t="s">
        <v>58</v>
      </c>
      <c r="C52" s="18">
        <v>323</v>
      </c>
      <c r="D52" s="19">
        <v>6.48</v>
      </c>
      <c r="E52" s="19">
        <v>6.46</v>
      </c>
      <c r="F52" s="19">
        <v>3.35</v>
      </c>
      <c r="G52" s="19">
        <v>16.29</v>
      </c>
      <c r="H52" s="19">
        <v>851.29</v>
      </c>
      <c r="I52" s="19">
        <v>1085.76</v>
      </c>
      <c r="J52" s="19">
        <v>440.78</v>
      </c>
      <c r="K52" s="19">
        <v>2377.83</v>
      </c>
      <c r="L52" s="19"/>
      <c r="M52" s="19">
        <f t="shared" si="0"/>
        <v>2377.83</v>
      </c>
      <c r="N52" s="43">
        <f t="shared" si="1"/>
        <v>14596.869244935544</v>
      </c>
    </row>
    <row r="53" spans="1:14" s="10" customFormat="1" ht="16.5" thickBot="1" x14ac:dyDescent="0.3">
      <c r="A53" s="67" t="s">
        <v>59</v>
      </c>
      <c r="B53" s="68"/>
      <c r="C53" s="25">
        <f>SUM(C51:C52)</f>
        <v>1580</v>
      </c>
      <c r="D53" s="26">
        <v>6.48</v>
      </c>
      <c r="E53" s="26">
        <v>6.46</v>
      </c>
      <c r="F53" s="26">
        <v>3.35</v>
      </c>
      <c r="G53" s="26">
        <f>SUM(G51:G52)</f>
        <v>16.29</v>
      </c>
      <c r="H53" s="26">
        <v>851.29</v>
      </c>
      <c r="I53" s="26">
        <v>1085.76</v>
      </c>
      <c r="J53" s="26">
        <v>440.78</v>
      </c>
      <c r="K53" s="26">
        <f>SUM(K51:K52)</f>
        <v>2377.83</v>
      </c>
      <c r="L53" s="26"/>
      <c r="M53" s="26">
        <f t="shared" si="0"/>
        <v>2377.83</v>
      </c>
      <c r="N53" s="28">
        <f t="shared" si="1"/>
        <v>14596.869244935544</v>
      </c>
    </row>
    <row r="54" spans="1:14" s="8" customFormat="1" x14ac:dyDescent="0.25">
      <c r="A54" s="48">
        <v>39</v>
      </c>
      <c r="B54" s="21" t="s">
        <v>60</v>
      </c>
      <c r="C54" s="22">
        <v>18</v>
      </c>
      <c r="D54" s="23">
        <v>0</v>
      </c>
      <c r="E54" s="23">
        <v>0</v>
      </c>
      <c r="F54" s="23">
        <v>1631.54</v>
      </c>
      <c r="G54" s="23">
        <v>1631.54</v>
      </c>
      <c r="H54" s="23">
        <v>11.37</v>
      </c>
      <c r="I54" s="23">
        <v>0</v>
      </c>
      <c r="J54" s="23">
        <v>998.26</v>
      </c>
      <c r="K54" s="23">
        <v>1009.63</v>
      </c>
      <c r="L54" s="23"/>
      <c r="M54" s="23">
        <f t="shared" si="0"/>
        <v>1009.63</v>
      </c>
      <c r="N54" s="41">
        <f t="shared" si="1"/>
        <v>61.882025570932981</v>
      </c>
    </row>
    <row r="55" spans="1:14" s="8" customFormat="1" x14ac:dyDescent="0.25">
      <c r="A55" s="49">
        <v>40</v>
      </c>
      <c r="B55" s="11" t="s">
        <v>61</v>
      </c>
      <c r="C55" s="14">
        <v>13</v>
      </c>
      <c r="D55" s="12">
        <v>0</v>
      </c>
      <c r="E55" s="12">
        <v>0</v>
      </c>
      <c r="F55" s="12">
        <v>490.71</v>
      </c>
      <c r="G55" s="12">
        <v>490.71</v>
      </c>
      <c r="H55" s="12">
        <v>0</v>
      </c>
      <c r="I55" s="12">
        <v>0</v>
      </c>
      <c r="J55" s="12">
        <v>146.06</v>
      </c>
      <c r="K55" s="12">
        <v>146.06</v>
      </c>
      <c r="L55" s="12"/>
      <c r="M55" s="12">
        <f t="shared" si="0"/>
        <v>146.06</v>
      </c>
      <c r="N55" s="42">
        <f t="shared" si="1"/>
        <v>29.765034338000042</v>
      </c>
    </row>
    <row r="56" spans="1:14" s="8" customFormat="1" x14ac:dyDescent="0.25">
      <c r="A56" s="49">
        <v>41</v>
      </c>
      <c r="B56" s="11" t="s">
        <v>62</v>
      </c>
      <c r="C56" s="14">
        <v>26</v>
      </c>
      <c r="D56" s="12">
        <v>0.77</v>
      </c>
      <c r="E56" s="12">
        <v>11.66</v>
      </c>
      <c r="F56" s="12">
        <v>970.2</v>
      </c>
      <c r="G56" s="12">
        <v>982.63</v>
      </c>
      <c r="H56" s="12">
        <v>283.67</v>
      </c>
      <c r="I56" s="12">
        <v>57.33</v>
      </c>
      <c r="J56" s="12">
        <v>402.06</v>
      </c>
      <c r="K56" s="12">
        <v>743.06</v>
      </c>
      <c r="L56" s="12"/>
      <c r="M56" s="12">
        <f t="shared" si="0"/>
        <v>743.06</v>
      </c>
      <c r="N56" s="42">
        <f t="shared" si="1"/>
        <v>75.619510904409594</v>
      </c>
    </row>
    <row r="57" spans="1:14" s="8" customFormat="1" x14ac:dyDescent="0.25">
      <c r="A57" s="49">
        <v>42</v>
      </c>
      <c r="B57" s="11" t="s">
        <v>63</v>
      </c>
      <c r="C57" s="14">
        <v>40</v>
      </c>
      <c r="D57" s="12">
        <v>20.2</v>
      </c>
      <c r="E57" s="12">
        <v>32.159999999999997</v>
      </c>
      <c r="F57" s="12">
        <v>1057.22</v>
      </c>
      <c r="G57" s="12">
        <v>1109.58</v>
      </c>
      <c r="H57" s="12">
        <v>57.52</v>
      </c>
      <c r="I57" s="12">
        <v>66.989999999999995</v>
      </c>
      <c r="J57" s="12">
        <v>1235.3800000000001</v>
      </c>
      <c r="K57" s="12">
        <v>1359.89</v>
      </c>
      <c r="L57" s="12"/>
      <c r="M57" s="12">
        <f t="shared" si="0"/>
        <v>1359.89</v>
      </c>
      <c r="N57" s="42">
        <f t="shared" si="1"/>
        <v>122.55898628309812</v>
      </c>
    </row>
    <row r="58" spans="1:14" s="8" customFormat="1" x14ac:dyDescent="0.25">
      <c r="A58" s="49">
        <v>43</v>
      </c>
      <c r="B58" s="11" t="s">
        <v>64</v>
      </c>
      <c r="C58" s="14">
        <v>173</v>
      </c>
      <c r="D58" s="12">
        <v>38.57</v>
      </c>
      <c r="E58" s="12">
        <v>69.88</v>
      </c>
      <c r="F58" s="12">
        <v>1672.2</v>
      </c>
      <c r="G58" s="12">
        <v>1780.65</v>
      </c>
      <c r="H58" s="12">
        <v>1255.28</v>
      </c>
      <c r="I58" s="12">
        <v>1015.48</v>
      </c>
      <c r="J58" s="12">
        <v>1081.32</v>
      </c>
      <c r="K58" s="12">
        <v>3352.08</v>
      </c>
      <c r="L58" s="12"/>
      <c r="M58" s="12">
        <f t="shared" si="0"/>
        <v>3352.08</v>
      </c>
      <c r="N58" s="42">
        <f t="shared" si="1"/>
        <v>188.25035801533147</v>
      </c>
    </row>
    <row r="59" spans="1:14" s="8" customFormat="1" ht="16.5" thickBot="1" x14ac:dyDescent="0.3">
      <c r="A59" s="50">
        <v>44</v>
      </c>
      <c r="B59" s="17" t="s">
        <v>65</v>
      </c>
      <c r="C59" s="18">
        <v>26</v>
      </c>
      <c r="D59" s="19">
        <v>47.51</v>
      </c>
      <c r="E59" s="19">
        <v>302.35000000000002</v>
      </c>
      <c r="F59" s="19">
        <v>1294.6099999999999</v>
      </c>
      <c r="G59" s="19">
        <v>1644.47</v>
      </c>
      <c r="H59" s="19">
        <v>22.6</v>
      </c>
      <c r="I59" s="19">
        <v>144.94999999999999</v>
      </c>
      <c r="J59" s="19">
        <v>890.62</v>
      </c>
      <c r="K59" s="19">
        <v>1058.17</v>
      </c>
      <c r="L59" s="19"/>
      <c r="M59" s="19">
        <f t="shared" si="0"/>
        <v>1058.17</v>
      </c>
      <c r="N59" s="43">
        <f t="shared" si="1"/>
        <v>64.347175685783256</v>
      </c>
    </row>
    <row r="60" spans="1:14" s="10" customFormat="1" ht="16.5" thickBot="1" x14ac:dyDescent="0.3">
      <c r="A60" s="67" t="s">
        <v>66</v>
      </c>
      <c r="B60" s="68"/>
      <c r="C60" s="25">
        <f>SUM(C54:C59)</f>
        <v>296</v>
      </c>
      <c r="D60" s="26">
        <v>107.05</v>
      </c>
      <c r="E60" s="26">
        <v>416.05</v>
      </c>
      <c r="F60" s="26">
        <v>7116.48</v>
      </c>
      <c r="G60" s="26">
        <f>SUM(G54:G59)</f>
        <v>7639.5800000000008</v>
      </c>
      <c r="H60" s="26">
        <v>1630.44</v>
      </c>
      <c r="I60" s="26">
        <v>1284.75</v>
      </c>
      <c r="J60" s="26">
        <v>4753.7</v>
      </c>
      <c r="K60" s="26">
        <f>SUM(K54:K59)</f>
        <v>7668.89</v>
      </c>
      <c r="L60" s="26">
        <f>SUM(L54:L59)</f>
        <v>0</v>
      </c>
      <c r="M60" s="26">
        <f t="shared" si="0"/>
        <v>7668.89</v>
      </c>
      <c r="N60" s="28">
        <f t="shared" si="1"/>
        <v>100.38365983470294</v>
      </c>
    </row>
    <row r="61" spans="1:14" s="8" customFormat="1" x14ac:dyDescent="0.25">
      <c r="A61" s="48">
        <v>45</v>
      </c>
      <c r="B61" s="21" t="s">
        <v>67</v>
      </c>
      <c r="C61" s="22">
        <v>73</v>
      </c>
      <c r="D61" s="23">
        <v>2.29</v>
      </c>
      <c r="E61" s="23">
        <v>233.69</v>
      </c>
      <c r="F61" s="23">
        <v>767.76</v>
      </c>
      <c r="G61" s="23">
        <v>1003.74</v>
      </c>
      <c r="H61" s="23">
        <v>0</v>
      </c>
      <c r="I61" s="23">
        <v>0</v>
      </c>
      <c r="J61" s="23">
        <v>0</v>
      </c>
      <c r="K61" s="23">
        <v>0</v>
      </c>
      <c r="L61" s="23"/>
      <c r="M61" s="23">
        <f t="shared" si="0"/>
        <v>0</v>
      </c>
      <c r="N61" s="41">
        <f t="shared" si="1"/>
        <v>0</v>
      </c>
    </row>
    <row r="62" spans="1:14" s="8" customFormat="1" ht="16.5" thickBot="1" x14ac:dyDescent="0.3">
      <c r="A62" s="50">
        <v>46</v>
      </c>
      <c r="B62" s="17" t="s">
        <v>68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/>
      <c r="M62" s="19">
        <f t="shared" si="0"/>
        <v>0</v>
      </c>
      <c r="N62" s="43" t="e">
        <f t="shared" si="1"/>
        <v>#DIV/0!</v>
      </c>
    </row>
    <row r="63" spans="1:14" s="10" customFormat="1" ht="16.5" thickBot="1" x14ac:dyDescent="0.3">
      <c r="A63" s="67" t="s">
        <v>69</v>
      </c>
      <c r="B63" s="68"/>
      <c r="C63" s="25">
        <f>SUM(C61:C62)</f>
        <v>73</v>
      </c>
      <c r="D63" s="26">
        <v>2.29</v>
      </c>
      <c r="E63" s="26">
        <v>233.69</v>
      </c>
      <c r="F63" s="26">
        <v>767.76</v>
      </c>
      <c r="G63" s="26">
        <f>SUM(G61:G62)</f>
        <v>1003.74</v>
      </c>
      <c r="H63" s="26">
        <v>0</v>
      </c>
      <c r="I63" s="26">
        <v>0</v>
      </c>
      <c r="J63" s="26">
        <v>0</v>
      </c>
      <c r="K63" s="26">
        <f>SUM(K61:K62)</f>
        <v>0</v>
      </c>
      <c r="L63" s="26">
        <f>SUM(L61:L62)</f>
        <v>0</v>
      </c>
      <c r="M63" s="26">
        <f t="shared" si="0"/>
        <v>0</v>
      </c>
      <c r="N63" s="28">
        <f t="shared" si="1"/>
        <v>0</v>
      </c>
    </row>
    <row r="64" spans="1:14" s="10" customFormat="1" ht="16.5" thickBot="1" x14ac:dyDescent="0.3">
      <c r="A64" s="51">
        <v>47</v>
      </c>
      <c r="B64" s="36" t="s">
        <v>73</v>
      </c>
      <c r="C64" s="33"/>
      <c r="D64" s="34"/>
      <c r="E64" s="34"/>
      <c r="F64" s="34"/>
      <c r="G64" s="34"/>
      <c r="H64" s="34"/>
      <c r="I64" s="34"/>
      <c r="J64" s="34"/>
      <c r="K64" s="35">
        <v>8049.31</v>
      </c>
      <c r="L64" s="34"/>
      <c r="M64" s="35">
        <v>8049.31</v>
      </c>
      <c r="N64" s="44" t="e">
        <f t="shared" si="1"/>
        <v>#DIV/0!</v>
      </c>
    </row>
    <row r="65" spans="1:14" s="10" customFormat="1" ht="16.5" thickBot="1" x14ac:dyDescent="0.3">
      <c r="A65" s="67" t="s">
        <v>70</v>
      </c>
      <c r="B65" s="68"/>
      <c r="C65" s="25">
        <f>C50+C53+C63</f>
        <v>19149</v>
      </c>
      <c r="D65" s="26">
        <v>278839.51</v>
      </c>
      <c r="E65" s="26">
        <v>222684.97</v>
      </c>
      <c r="F65" s="26">
        <v>920270.17</v>
      </c>
      <c r="G65" s="26">
        <f>G50+G53+G60+G63</f>
        <v>1426800.86</v>
      </c>
      <c r="H65" s="26">
        <v>148295.65</v>
      </c>
      <c r="I65" s="26">
        <v>110457.09</v>
      </c>
      <c r="J65" s="26">
        <v>457880.1</v>
      </c>
      <c r="K65" s="26">
        <f>K50+K53+K60+K63+K64</f>
        <v>731275.37</v>
      </c>
      <c r="L65" s="26">
        <f>L50+L53+L60+L63</f>
        <v>48734.87</v>
      </c>
      <c r="M65" s="26">
        <f>K65+L65</f>
        <v>780010.24</v>
      </c>
      <c r="N65" s="28">
        <f t="shared" si="1"/>
        <v>54.66847279584622</v>
      </c>
    </row>
    <row r="68" spans="1:14" x14ac:dyDescent="0.25">
      <c r="M68" s="54"/>
      <c r="N68" s="55"/>
    </row>
  </sheetData>
  <mergeCells count="17">
    <mergeCell ref="A50:B50"/>
    <mergeCell ref="A53:B53"/>
    <mergeCell ref="A60:B60"/>
    <mergeCell ref="A63:B63"/>
    <mergeCell ref="A65:B65"/>
    <mergeCell ref="A49:B49"/>
    <mergeCell ref="B1:N1"/>
    <mergeCell ref="B2:N2"/>
    <mergeCell ref="B3:N3"/>
    <mergeCell ref="B4:N4"/>
    <mergeCell ref="D6:G6"/>
    <mergeCell ref="H6:K6"/>
    <mergeCell ref="A16:B16"/>
    <mergeCell ref="A21:B21"/>
    <mergeCell ref="A22:B22"/>
    <mergeCell ref="A44:B44"/>
    <mergeCell ref="A45:B45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CDRatio</vt:lpstr>
      <vt:lpstr>CDRatio (2)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bob</cp:lastModifiedBy>
  <cp:lastPrinted>2023-03-17T08:15:38Z</cp:lastPrinted>
  <dcterms:created xsi:type="dcterms:W3CDTF">2013-06-28T06:52:05Z</dcterms:created>
  <dcterms:modified xsi:type="dcterms:W3CDTF">2023-03-17T08:15:47Z</dcterms:modified>
</cp:coreProperties>
</file>