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45" yWindow="2460" windowWidth="8445" windowHeight="2625" tabRatio="960"/>
  </bookViews>
  <sheets>
    <sheet name="Acppriority" sheetId="85" r:id="rId1"/>
  </sheets>
  <definedNames>
    <definedName name="_xlnm.Print_Area" localSheetId="0">Acppriority!$A$1:$AD$64</definedName>
  </definedNames>
  <calcPr calcId="152511"/>
</workbook>
</file>

<file path=xl/calcChain.xml><?xml version="1.0" encoding="utf-8"?>
<calcChain xmlns="http://schemas.openxmlformats.org/spreadsheetml/2006/main">
  <c r="AC63" i="85"/>
  <c r="AD63" s="1"/>
  <c r="AB63"/>
  <c r="AA63"/>
  <c r="X63"/>
  <c r="U63"/>
  <c r="R63"/>
  <c r="O63"/>
  <c r="L63"/>
  <c r="I63"/>
  <c r="F63"/>
  <c r="Z62"/>
  <c r="AA62" s="1"/>
  <c r="Y62"/>
  <c r="W62"/>
  <c r="X62" s="1"/>
  <c r="V62"/>
  <c r="T62"/>
  <c r="U62" s="1"/>
  <c r="S62"/>
  <c r="Q62"/>
  <c r="R62" s="1"/>
  <c r="P62"/>
  <c r="N62"/>
  <c r="O62" s="1"/>
  <c r="M62"/>
  <c r="J62"/>
  <c r="H62"/>
  <c r="G62"/>
  <c r="E62"/>
  <c r="D62"/>
  <c r="C62"/>
  <c r="AB61"/>
  <c r="AA61"/>
  <c r="X61"/>
  <c r="U61"/>
  <c r="R61"/>
  <c r="O61"/>
  <c r="K61"/>
  <c r="L61" s="1"/>
  <c r="I61"/>
  <c r="F61"/>
  <c r="AB60"/>
  <c r="AA60"/>
  <c r="X60"/>
  <c r="U60"/>
  <c r="R60"/>
  <c r="O60"/>
  <c r="K60"/>
  <c r="L60" s="1"/>
  <c r="I60"/>
  <c r="F60"/>
  <c r="Z59"/>
  <c r="AA59" s="1"/>
  <c r="Y59"/>
  <c r="W59"/>
  <c r="X59" s="1"/>
  <c r="V59"/>
  <c r="T59"/>
  <c r="S59"/>
  <c r="Q59"/>
  <c r="R59" s="1"/>
  <c r="P59"/>
  <c r="N59"/>
  <c r="O59" s="1"/>
  <c r="M59"/>
  <c r="J59"/>
  <c r="H59"/>
  <c r="G59"/>
  <c r="E59"/>
  <c r="F59" s="1"/>
  <c r="D59"/>
  <c r="C59"/>
  <c r="AB58"/>
  <c r="AA58"/>
  <c r="X58"/>
  <c r="U58"/>
  <c r="R58"/>
  <c r="O58"/>
  <c r="K58"/>
  <c r="L58" s="1"/>
  <c r="I58"/>
  <c r="F58"/>
  <c r="AB57"/>
  <c r="AA57"/>
  <c r="X57"/>
  <c r="U57"/>
  <c r="R57"/>
  <c r="O57"/>
  <c r="K57"/>
  <c r="L57" s="1"/>
  <c r="I57"/>
  <c r="F57"/>
  <c r="AB56"/>
  <c r="AA56"/>
  <c r="X56"/>
  <c r="U56"/>
  <c r="R56"/>
  <c r="O56"/>
  <c r="K56"/>
  <c r="L56" s="1"/>
  <c r="I56"/>
  <c r="F56"/>
  <c r="AB55"/>
  <c r="AA55"/>
  <c r="X55"/>
  <c r="U55"/>
  <c r="R55"/>
  <c r="O55"/>
  <c r="K55"/>
  <c r="L55" s="1"/>
  <c r="I55"/>
  <c r="F55"/>
  <c r="AB54"/>
  <c r="AA54"/>
  <c r="X54"/>
  <c r="U54"/>
  <c r="R54"/>
  <c r="O54"/>
  <c r="K54"/>
  <c r="L54" s="1"/>
  <c r="I54"/>
  <c r="F54"/>
  <c r="AB53"/>
  <c r="AA53"/>
  <c r="X53"/>
  <c r="U53"/>
  <c r="R53"/>
  <c r="O53"/>
  <c r="K53"/>
  <c r="L53" s="1"/>
  <c r="I53"/>
  <c r="F53"/>
  <c r="AB52"/>
  <c r="AA52"/>
  <c r="X52"/>
  <c r="U52"/>
  <c r="R52"/>
  <c r="O52"/>
  <c r="K52"/>
  <c r="L52" s="1"/>
  <c r="I52"/>
  <c r="F52"/>
  <c r="Z50"/>
  <c r="Y50"/>
  <c r="W50"/>
  <c r="X50" s="1"/>
  <c r="V50"/>
  <c r="T50"/>
  <c r="S50"/>
  <c r="Q50"/>
  <c r="R50" s="1"/>
  <c r="P50"/>
  <c r="N50"/>
  <c r="M50"/>
  <c r="O50" s="1"/>
  <c r="J50"/>
  <c r="H50"/>
  <c r="G50"/>
  <c r="E50"/>
  <c r="F50" s="1"/>
  <c r="D50"/>
  <c r="C50"/>
  <c r="AB49"/>
  <c r="AA49"/>
  <c r="X49"/>
  <c r="U49"/>
  <c r="R49"/>
  <c r="K49"/>
  <c r="AB48"/>
  <c r="AA48"/>
  <c r="X48"/>
  <c r="U48"/>
  <c r="R48"/>
  <c r="O48"/>
  <c r="K48"/>
  <c r="L48" s="1"/>
  <c r="I48"/>
  <c r="F48"/>
  <c r="AB47"/>
  <c r="AA47"/>
  <c r="X47"/>
  <c r="U47"/>
  <c r="R47"/>
  <c r="O47"/>
  <c r="K47"/>
  <c r="L47" s="1"/>
  <c r="I47"/>
  <c r="F47"/>
  <c r="AB46"/>
  <c r="AA46"/>
  <c r="X46"/>
  <c r="U46"/>
  <c r="R46"/>
  <c r="K46"/>
  <c r="L46" s="1"/>
  <c r="I46"/>
  <c r="F46"/>
  <c r="AB45"/>
  <c r="AA45"/>
  <c r="X45"/>
  <c r="U45"/>
  <c r="R45"/>
  <c r="O45"/>
  <c r="K45"/>
  <c r="L45" s="1"/>
  <c r="I45"/>
  <c r="F45"/>
  <c r="AB44"/>
  <c r="AA44"/>
  <c r="X44"/>
  <c r="U44"/>
  <c r="R44"/>
  <c r="O44"/>
  <c r="K44"/>
  <c r="L44" s="1"/>
  <c r="I44"/>
  <c r="F44"/>
  <c r="AB43"/>
  <c r="AA43"/>
  <c r="X43"/>
  <c r="U43"/>
  <c r="R43"/>
  <c r="O43"/>
  <c r="K43"/>
  <c r="L43" s="1"/>
  <c r="I43"/>
  <c r="F43"/>
  <c r="AB42"/>
  <c r="AA42"/>
  <c r="X42"/>
  <c r="U42"/>
  <c r="R42"/>
  <c r="O42"/>
  <c r="K42"/>
  <c r="L42" s="1"/>
  <c r="I42"/>
  <c r="F42"/>
  <c r="AB41"/>
  <c r="AA41"/>
  <c r="X41"/>
  <c r="U41"/>
  <c r="R41"/>
  <c r="O41"/>
  <c r="K41"/>
  <c r="L41" s="1"/>
  <c r="I41"/>
  <c r="F41"/>
  <c r="AB40"/>
  <c r="AA40"/>
  <c r="X40"/>
  <c r="U40"/>
  <c r="R40"/>
  <c r="O40"/>
  <c r="K40"/>
  <c r="L40" s="1"/>
  <c r="I40"/>
  <c r="F40"/>
  <c r="AB39"/>
  <c r="AA39"/>
  <c r="X39"/>
  <c r="U39"/>
  <c r="R39"/>
  <c r="O39"/>
  <c r="K39"/>
  <c r="L39" s="1"/>
  <c r="I39"/>
  <c r="F39"/>
  <c r="Z38"/>
  <c r="Y38"/>
  <c r="W38"/>
  <c r="X38" s="1"/>
  <c r="V38"/>
  <c r="T38"/>
  <c r="S38"/>
  <c r="Q38"/>
  <c r="R38" s="1"/>
  <c r="P38"/>
  <c r="N38"/>
  <c r="M38"/>
  <c r="J38"/>
  <c r="H38"/>
  <c r="G38"/>
  <c r="E38"/>
  <c r="D38"/>
  <c r="C38"/>
  <c r="AB37"/>
  <c r="K37"/>
  <c r="AB36"/>
  <c r="AA36"/>
  <c r="X36"/>
  <c r="U36"/>
  <c r="R36"/>
  <c r="O36"/>
  <c r="K36"/>
  <c r="L36" s="1"/>
  <c r="I36"/>
  <c r="F36"/>
  <c r="AB35"/>
  <c r="AA35"/>
  <c r="X35"/>
  <c r="U35"/>
  <c r="R35"/>
  <c r="O35"/>
  <c r="K35"/>
  <c r="L35" s="1"/>
  <c r="I35"/>
  <c r="F35"/>
  <c r="AB34"/>
  <c r="AA34"/>
  <c r="X34"/>
  <c r="U34"/>
  <c r="R34"/>
  <c r="O34"/>
  <c r="K34"/>
  <c r="L34" s="1"/>
  <c r="I34"/>
  <c r="F34"/>
  <c r="AB33"/>
  <c r="AA33"/>
  <c r="X33"/>
  <c r="U33"/>
  <c r="R33"/>
  <c r="K33"/>
  <c r="AB32"/>
  <c r="AA32"/>
  <c r="X32"/>
  <c r="U32"/>
  <c r="R32"/>
  <c r="O32"/>
  <c r="K32"/>
  <c r="L32" s="1"/>
  <c r="I32"/>
  <c r="F32"/>
  <c r="AB31"/>
  <c r="AA31"/>
  <c r="X31"/>
  <c r="U31"/>
  <c r="R31"/>
  <c r="K31"/>
  <c r="AB30"/>
  <c r="AA30"/>
  <c r="X30"/>
  <c r="U30"/>
  <c r="R30"/>
  <c r="O30"/>
  <c r="K30"/>
  <c r="L30" s="1"/>
  <c r="I30"/>
  <c r="F30"/>
  <c r="AB29"/>
  <c r="AA29"/>
  <c r="X29"/>
  <c r="U29"/>
  <c r="R29"/>
  <c r="O29"/>
  <c r="K29"/>
  <c r="L29" s="1"/>
  <c r="I29"/>
  <c r="F29"/>
  <c r="AB28"/>
  <c r="AA28"/>
  <c r="X28"/>
  <c r="U28"/>
  <c r="R28"/>
  <c r="O28"/>
  <c r="K28"/>
  <c r="L28" s="1"/>
  <c r="I28"/>
  <c r="F28"/>
  <c r="AB27"/>
  <c r="AA27"/>
  <c r="X27"/>
  <c r="U27"/>
  <c r="R27"/>
  <c r="O27"/>
  <c r="K27"/>
  <c r="L27" s="1"/>
  <c r="I27"/>
  <c r="F27"/>
  <c r="AB26"/>
  <c r="AA26"/>
  <c r="X26"/>
  <c r="U26"/>
  <c r="R26"/>
  <c r="O26"/>
  <c r="K26"/>
  <c r="L26" s="1"/>
  <c r="I26"/>
  <c r="F26"/>
  <c r="AB25"/>
  <c r="AA25"/>
  <c r="X25"/>
  <c r="U25"/>
  <c r="R25"/>
  <c r="O25"/>
  <c r="K25"/>
  <c r="L25" s="1"/>
  <c r="I25"/>
  <c r="F25"/>
  <c r="AB24"/>
  <c r="AA24"/>
  <c r="X24"/>
  <c r="U24"/>
  <c r="R24"/>
  <c r="O24"/>
  <c r="K24"/>
  <c r="L24" s="1"/>
  <c r="I24"/>
  <c r="F24"/>
  <c r="AB23"/>
  <c r="AA23"/>
  <c r="X23"/>
  <c r="U23"/>
  <c r="R23"/>
  <c r="O23"/>
  <c r="K23"/>
  <c r="L23" s="1"/>
  <c r="I23"/>
  <c r="F23"/>
  <c r="AB22"/>
  <c r="AA22"/>
  <c r="X22"/>
  <c r="U22"/>
  <c r="R22"/>
  <c r="O22"/>
  <c r="K22"/>
  <c r="L22" s="1"/>
  <c r="I22"/>
  <c r="F22"/>
  <c r="AB21"/>
  <c r="AA21"/>
  <c r="X21"/>
  <c r="U21"/>
  <c r="R21"/>
  <c r="O21"/>
  <c r="K21"/>
  <c r="L21" s="1"/>
  <c r="I21"/>
  <c r="F21"/>
  <c r="AB20"/>
  <c r="AA20"/>
  <c r="X20"/>
  <c r="U20"/>
  <c r="R20"/>
  <c r="O20"/>
  <c r="K20"/>
  <c r="L20" s="1"/>
  <c r="I20"/>
  <c r="F20"/>
  <c r="Z19"/>
  <c r="Z51" s="1"/>
  <c r="Y19"/>
  <c r="Y51" s="1"/>
  <c r="Y64" s="1"/>
  <c r="W19"/>
  <c r="X19" s="1"/>
  <c r="V19"/>
  <c r="T19"/>
  <c r="T51" s="1"/>
  <c r="S19"/>
  <c r="S51" s="1"/>
  <c r="S64" s="1"/>
  <c r="Q19"/>
  <c r="R19" s="1"/>
  <c r="P19"/>
  <c r="N19"/>
  <c r="N51" s="1"/>
  <c r="M19"/>
  <c r="M51" s="1"/>
  <c r="M64" s="1"/>
  <c r="J19"/>
  <c r="H19"/>
  <c r="G19"/>
  <c r="G51" s="1"/>
  <c r="E19"/>
  <c r="F19" s="1"/>
  <c r="D19"/>
  <c r="C19"/>
  <c r="AB18"/>
  <c r="AA18"/>
  <c r="X18"/>
  <c r="U18"/>
  <c r="R18"/>
  <c r="O18"/>
  <c r="K18"/>
  <c r="L18" s="1"/>
  <c r="I18"/>
  <c r="F18"/>
  <c r="AB17"/>
  <c r="AA17"/>
  <c r="X17"/>
  <c r="U17"/>
  <c r="R17"/>
  <c r="O17"/>
  <c r="K17"/>
  <c r="L17" s="1"/>
  <c r="I17"/>
  <c r="F17"/>
  <c r="AB16"/>
  <c r="AA16"/>
  <c r="X16"/>
  <c r="U16"/>
  <c r="R16"/>
  <c r="O16"/>
  <c r="K16"/>
  <c r="L16" s="1"/>
  <c r="I16"/>
  <c r="F16"/>
  <c r="AB15"/>
  <c r="AA15"/>
  <c r="X15"/>
  <c r="U15"/>
  <c r="R15"/>
  <c r="O15"/>
  <c r="K15"/>
  <c r="L15" s="1"/>
  <c r="I15"/>
  <c r="F15"/>
  <c r="AB14"/>
  <c r="AA14"/>
  <c r="X14"/>
  <c r="U14"/>
  <c r="R14"/>
  <c r="O14"/>
  <c r="K14"/>
  <c r="L14" s="1"/>
  <c r="I14"/>
  <c r="F14"/>
  <c r="AB13"/>
  <c r="AA13"/>
  <c r="X13"/>
  <c r="U13"/>
  <c r="R13"/>
  <c r="O13"/>
  <c r="K13"/>
  <c r="L13" s="1"/>
  <c r="I13"/>
  <c r="F13"/>
  <c r="AB12"/>
  <c r="AA12"/>
  <c r="X12"/>
  <c r="U12"/>
  <c r="R12"/>
  <c r="O12"/>
  <c r="K12"/>
  <c r="L12" s="1"/>
  <c r="I12"/>
  <c r="F12"/>
  <c r="AB11"/>
  <c r="AA11"/>
  <c r="X11"/>
  <c r="U11"/>
  <c r="R11"/>
  <c r="O11"/>
  <c r="K11"/>
  <c r="L11" s="1"/>
  <c r="I11"/>
  <c r="F11"/>
  <c r="AB10"/>
  <c r="AA10"/>
  <c r="X10"/>
  <c r="U10"/>
  <c r="R10"/>
  <c r="O10"/>
  <c r="K10"/>
  <c r="L10" s="1"/>
  <c r="I10"/>
  <c r="F10"/>
  <c r="AB19" l="1"/>
  <c r="G64"/>
  <c r="F38"/>
  <c r="I59"/>
  <c r="AB62"/>
  <c r="C51"/>
  <c r="C64" s="1"/>
  <c r="H51"/>
  <c r="P51"/>
  <c r="P64" s="1"/>
  <c r="V51"/>
  <c r="V64" s="1"/>
  <c r="AB38"/>
  <c r="AB59"/>
  <c r="D51"/>
  <c r="D64" s="1"/>
  <c r="J51"/>
  <c r="J64" s="1"/>
  <c r="AB50"/>
  <c r="U59"/>
  <c r="I19"/>
  <c r="I62"/>
  <c r="AA38"/>
  <c r="U38"/>
  <c r="O38"/>
  <c r="AA50"/>
  <c r="U50"/>
  <c r="F62"/>
  <c r="I50"/>
  <c r="I38"/>
  <c r="N64"/>
  <c r="O64" s="1"/>
  <c r="O51"/>
  <c r="T64"/>
  <c r="U64" s="1"/>
  <c r="U51"/>
  <c r="Z64"/>
  <c r="AA64" s="1"/>
  <c r="AA51"/>
  <c r="H64"/>
  <c r="I64" s="1"/>
  <c r="I5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K19"/>
  <c r="O19"/>
  <c r="U19"/>
  <c r="AA19"/>
  <c r="AC20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K38"/>
  <c r="L38" s="1"/>
  <c r="AC39"/>
  <c r="AC40"/>
  <c r="AD40" s="1"/>
  <c r="AC41"/>
  <c r="AD41" s="1"/>
  <c r="AC42"/>
  <c r="AD42" s="1"/>
  <c r="AC43"/>
  <c r="AD43" s="1"/>
  <c r="AC44"/>
  <c r="AD44" s="1"/>
  <c r="AC45"/>
  <c r="AD45" s="1"/>
  <c r="AC46"/>
  <c r="AD46" s="1"/>
  <c r="AC47"/>
  <c r="AD47" s="1"/>
  <c r="AC48"/>
  <c r="AD48" s="1"/>
  <c r="AC49"/>
  <c r="AD49" s="1"/>
  <c r="K50"/>
  <c r="L50" s="1"/>
  <c r="E51"/>
  <c r="Q51"/>
  <c r="W51"/>
  <c r="AC52"/>
  <c r="AC53"/>
  <c r="AD53" s="1"/>
  <c r="AC54"/>
  <c r="AD54" s="1"/>
  <c r="AC55"/>
  <c r="AD55" s="1"/>
  <c r="AC56"/>
  <c r="AD56" s="1"/>
  <c r="AC57"/>
  <c r="AD57" s="1"/>
  <c r="AC58"/>
  <c r="AD58" s="1"/>
  <c r="K59"/>
  <c r="L59" s="1"/>
  <c r="AC60"/>
  <c r="AC61"/>
  <c r="AD61" s="1"/>
  <c r="K62"/>
  <c r="L62" s="1"/>
  <c r="AC10"/>
  <c r="AB51" l="1"/>
  <c r="AB64" s="1"/>
  <c r="AD10"/>
  <c r="AC19"/>
  <c r="W64"/>
  <c r="X64" s="1"/>
  <c r="X51"/>
  <c r="E64"/>
  <c r="F64" s="1"/>
  <c r="F51"/>
  <c r="AD39"/>
  <c r="AC50"/>
  <c r="AD50" s="1"/>
  <c r="AD60"/>
  <c r="AC62"/>
  <c r="AD62" s="1"/>
  <c r="AD52"/>
  <c r="AC59"/>
  <c r="AD59" s="1"/>
  <c r="Q64"/>
  <c r="R64" s="1"/>
  <c r="R51"/>
  <c r="AD20"/>
  <c r="AC38"/>
  <c r="AD38" s="1"/>
  <c r="L19"/>
  <c r="K51"/>
  <c r="K64" l="1"/>
  <c r="L64" s="1"/>
  <c r="L51"/>
  <c r="AD19"/>
  <c r="AC51"/>
  <c r="AC64" l="1"/>
  <c r="AD64" s="1"/>
  <c r="AD51"/>
</calcChain>
</file>

<file path=xl/sharedStrings.xml><?xml version="1.0" encoding="utf-8"?>
<sst xmlns="http://schemas.openxmlformats.org/spreadsheetml/2006/main" count="119" uniqueCount="96">
  <si>
    <t>Agenda No. 5</t>
  </si>
  <si>
    <t xml:space="preserve">                (Annexure- I)</t>
  </si>
  <si>
    <t>ANNUAL CREDIT PLAN</t>
  </si>
  <si>
    <t>SECTOR WISE PRIORITY SECTOR ACHIEVEMENT UPTO QUARTER ENDED MARCH 2016</t>
  </si>
  <si>
    <t>01/04/2015 To 31/03/2016</t>
  </si>
  <si>
    <t>(Amt. In Lacs)</t>
  </si>
  <si>
    <t>Sl. No.</t>
  </si>
  <si>
    <t>Name of Bank</t>
  </si>
  <si>
    <t xml:space="preserve">No.of Branches </t>
  </si>
  <si>
    <t>Agriculture</t>
  </si>
  <si>
    <t>Of which Crop Loans</t>
  </si>
  <si>
    <t xml:space="preserve">Micro &amp; Small Enterprises       </t>
  </si>
  <si>
    <t xml:space="preserve">Education     </t>
  </si>
  <si>
    <t xml:space="preserve">Housing       </t>
  </si>
  <si>
    <t xml:space="preserve">Other </t>
  </si>
  <si>
    <t>Total</t>
  </si>
  <si>
    <t>Agriculture &amp; Allied Direct</t>
  </si>
  <si>
    <t xml:space="preserve">Agriculture &amp; Allied In Direct   </t>
  </si>
  <si>
    <t>Total Agriculture</t>
  </si>
  <si>
    <t>Tar.</t>
  </si>
  <si>
    <t>Ach.</t>
  </si>
  <si>
    <t>%</t>
  </si>
  <si>
    <t>ALLAHABAD BANK</t>
  </si>
  <si>
    <t>BANK OF BARODA</t>
  </si>
  <si>
    <t>BANK OF INDIA</t>
  </si>
  <si>
    <t>CANARA BANK</t>
  </si>
  <si>
    <t>CENTRAL BANK OF INDIA</t>
  </si>
  <si>
    <t>PUNJAB NATIONAL BANK</t>
  </si>
  <si>
    <t>STATE BANK OF INDIA</t>
  </si>
  <si>
    <t>SYNDICATE BANK</t>
  </si>
  <si>
    <t>UNION BANK OF INDIA</t>
  </si>
  <si>
    <t>SUB TOTAL LEAD BANKS</t>
  </si>
  <si>
    <t>ANDHRA BANK</t>
  </si>
  <si>
    <t>BANK OF MAHARASHTRA</t>
  </si>
  <si>
    <t>CORPORATION BANK</t>
  </si>
  <si>
    <t>DENA BANK</t>
  </si>
  <si>
    <t>IDBI  LTD.</t>
  </si>
  <si>
    <t>INDIAN BANK</t>
  </si>
  <si>
    <t>INDIAN OVERSEAS BANK</t>
  </si>
  <si>
    <t>ORIENTAL BANK OF COMMERCE</t>
  </si>
  <si>
    <t>PUNJAB &amp; SIND BANK</t>
  </si>
  <si>
    <t>STATE BANK OF B &amp; J</t>
  </si>
  <si>
    <t>20</t>
  </si>
  <si>
    <t>STATE BANK OF HYDERABAD</t>
  </si>
  <si>
    <t>21</t>
  </si>
  <si>
    <t>STATE BANK OF MYSORE</t>
  </si>
  <si>
    <t>22</t>
  </si>
  <si>
    <t>STATE BANK OF PATIALA</t>
  </si>
  <si>
    <t>23</t>
  </si>
  <si>
    <t>STATE BANK OF TRAVANCORE</t>
  </si>
  <si>
    <t>24</t>
  </si>
  <si>
    <t>UCO BANK</t>
  </si>
  <si>
    <t>25</t>
  </si>
  <si>
    <t>UNITED BANK OF INDIA</t>
  </si>
  <si>
    <t>26</t>
  </si>
  <si>
    <t>VIJAYA BANK</t>
  </si>
  <si>
    <t>27</t>
  </si>
  <si>
    <t>BHARATIYA MAHILA BANK</t>
  </si>
  <si>
    <t>SUB TOTAL NON-LEAD BANKS</t>
  </si>
  <si>
    <t>28</t>
  </si>
  <si>
    <t>AXIS BANK</t>
  </si>
  <si>
    <t>29</t>
  </si>
  <si>
    <t>HDFC BANK LTD.</t>
  </si>
  <si>
    <t>30</t>
  </si>
  <si>
    <t>ICICI BANK LTD</t>
  </si>
  <si>
    <t>31</t>
  </si>
  <si>
    <t>INDUSIND BANK LTD.</t>
  </si>
  <si>
    <t>32</t>
  </si>
  <si>
    <t>ING VYSYA BANK LTD.</t>
  </si>
  <si>
    <t>33</t>
  </si>
  <si>
    <t>KOTAK MAHINDRA BANK LTD.</t>
  </si>
  <si>
    <t>34</t>
  </si>
  <si>
    <t>THE FEDERAL BANK LTD.</t>
  </si>
  <si>
    <t>35</t>
  </si>
  <si>
    <t>THE JAMMU &amp; KASHMIR BANK LTD.</t>
  </si>
  <si>
    <t>36</t>
  </si>
  <si>
    <t>THE KARNATKA BANK LTD</t>
  </si>
  <si>
    <t>37</t>
  </si>
  <si>
    <t>THE NAINITAL BANK LTD</t>
  </si>
  <si>
    <t>38</t>
  </si>
  <si>
    <t xml:space="preserve"> THE SOUTH INDIAN BANK LTD.</t>
  </si>
  <si>
    <t>SUB TOTAL OF PRIVATE BANKS</t>
  </si>
  <si>
    <t>TOTAL OF LEAD + NON LEAD BANKS + PRIVATE BANKS</t>
  </si>
  <si>
    <t xml:space="preserve">ALLAHABAD U P GRAMIN BANK </t>
  </si>
  <si>
    <t xml:space="preserve">GRAMIN  BANK OF ARYAVART </t>
  </si>
  <si>
    <t xml:space="preserve">BARODA UTTAR PRADESH GRAMIN BANK </t>
  </si>
  <si>
    <t>KASHI GOMTI SAMYUT GRAMIN BANK</t>
  </si>
  <si>
    <t>PRATHAMA BANK</t>
  </si>
  <si>
    <t>PURVANCHAL KSHETRIYA GRAMIN BANK</t>
  </si>
  <si>
    <t xml:space="preserve">SARVA U P GRAMIN BANK </t>
  </si>
  <si>
    <t>TOTAL OF RRBs</t>
  </si>
  <si>
    <t>U P S G V BANK LTD</t>
  </si>
  <si>
    <t>U P COOP BANK LTD</t>
  </si>
  <si>
    <t>TOTAL OF COOP. BANKS</t>
  </si>
  <si>
    <t>Others</t>
  </si>
  <si>
    <t xml:space="preserve">GRAND TOTAL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</si>
</sst>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6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8" fillId="0" borderId="0" xfId="0" applyFont="1"/>
    <xf numFmtId="0" fontId="8" fillId="0" borderId="0" xfId="0" applyFont="1"/>
    <xf numFmtId="2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9" fillId="0" borderId="4" xfId="0" applyNumberFormat="1" applyFont="1" applyBorder="1"/>
    <xf numFmtId="2" fontId="10" fillId="0" borderId="4" xfId="0" applyNumberFormat="1" applyFont="1" applyBorder="1"/>
    <xf numFmtId="0" fontId="10" fillId="2" borderId="5" xfId="0" applyFont="1" applyFill="1" applyBorder="1"/>
    <xf numFmtId="0" fontId="10" fillId="0" borderId="5" xfId="0" applyFont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2" fontId="10" fillId="0" borderId="5" xfId="0" applyNumberFormat="1" applyFont="1" applyBorder="1"/>
    <xf numFmtId="0" fontId="10" fillId="0" borderId="5" xfId="0" applyFont="1" applyBorder="1" applyAlignment="1">
      <alignment wrapText="1"/>
    </xf>
    <xf numFmtId="2" fontId="9" fillId="0" borderId="5" xfId="0" applyNumberFormat="1" applyFont="1" applyBorder="1"/>
    <xf numFmtId="2" fontId="10" fillId="0" borderId="3" xfId="0" applyNumberFormat="1" applyFont="1" applyBorder="1"/>
    <xf numFmtId="0" fontId="10" fillId="0" borderId="5" xfId="0" applyFont="1" applyBorder="1"/>
    <xf numFmtId="2" fontId="9" fillId="0" borderId="3" xfId="0" applyNumberFormat="1" applyFont="1" applyBorder="1"/>
    <xf numFmtId="0" fontId="10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/>
    </xf>
    <xf numFmtId="0" fontId="10" fillId="0" borderId="3" xfId="0" applyFont="1" applyBorder="1"/>
    <xf numFmtId="2" fontId="10" fillId="0" borderId="3" xfId="0" applyNumberFormat="1" applyFont="1" applyBorder="1" applyAlignment="1">
      <alignment vertical="center"/>
    </xf>
    <xf numFmtId="0" fontId="10" fillId="3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0" borderId="0" xfId="0" applyFont="1"/>
    <xf numFmtId="2" fontId="9" fillId="0" borderId="0" xfId="0" applyNumberFormat="1" applyFont="1"/>
    <xf numFmtId="2" fontId="10" fillId="0" borderId="0" xfId="0" applyNumberFormat="1" applyFont="1"/>
    <xf numFmtId="2" fontId="10" fillId="0" borderId="6" xfId="0" applyNumberFormat="1" applyFont="1" applyBorder="1"/>
    <xf numFmtId="2" fontId="10" fillId="0" borderId="16" xfId="0" applyNumberFormat="1" applyFont="1" applyBorder="1"/>
    <xf numFmtId="2" fontId="10" fillId="0" borderId="17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3" xfId="0" applyFont="1" applyBorder="1" applyAlignment="1">
      <alignment vertical="center"/>
    </xf>
    <xf numFmtId="0" fontId="10" fillId="0" borderId="4" xfId="0" applyFont="1" applyBorder="1"/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2" fontId="10" fillId="0" borderId="14" xfId="0" applyNumberFormat="1" applyFont="1" applyBorder="1"/>
    <xf numFmtId="0" fontId="10" fillId="0" borderId="2" xfId="0" applyFont="1" applyBorder="1" applyAlignment="1">
      <alignment horizontal="center" vertical="center"/>
    </xf>
    <xf numFmtId="2" fontId="10" fillId="0" borderId="15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100"/>
  <sheetViews>
    <sheetView tabSelected="1" zoomScaleNormal="115" workbookViewId="0">
      <selection activeCell="A6" sqref="A6:AD6"/>
    </sheetView>
  </sheetViews>
  <sheetFormatPr defaultRowHeight="12.75"/>
  <cols>
    <col min="1" max="1" width="4.140625" style="6" customWidth="1"/>
    <col min="2" max="2" width="31.42578125" style="2" bestFit="1" customWidth="1"/>
    <col min="3" max="9" width="9.28515625" style="2" customWidth="1"/>
    <col min="10" max="10" width="10.42578125" style="7" customWidth="1"/>
    <col min="11" max="11" width="9.85546875" style="3" customWidth="1"/>
    <col min="12" max="12" width="7.42578125" style="2" customWidth="1"/>
    <col min="13" max="13" width="12" style="7" customWidth="1"/>
    <col min="14" max="14" width="12" style="3" customWidth="1"/>
    <col min="15" max="15" width="8.140625" style="2" customWidth="1"/>
    <col min="16" max="16" width="11" style="9" customWidth="1"/>
    <col min="17" max="17" width="10.7109375" style="3" customWidth="1"/>
    <col min="18" max="24" width="8.140625" style="2" customWidth="1"/>
    <col min="25" max="25" width="11.7109375" style="7" customWidth="1"/>
    <col min="26" max="26" width="11.28515625" style="3" customWidth="1"/>
    <col min="27" max="27" width="8.42578125" style="3" customWidth="1"/>
    <col min="28" max="28" width="13.85546875" style="4" customWidth="1"/>
    <col min="29" max="29" width="13.5703125" style="8" customWidth="1"/>
    <col min="30" max="30" width="8.42578125" style="4" bestFit="1" customWidth="1"/>
    <col min="31" max="31" width="9.140625" style="2" customWidth="1"/>
    <col min="32" max="16384" width="9.140625" style="2"/>
  </cols>
  <sheetData>
    <row r="1" spans="1:30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18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30" ht="16.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15.7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15">
      <c r="A6" s="91" t="s">
        <v>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>
      <c r="A7" s="60" t="s">
        <v>6</v>
      </c>
      <c r="B7" s="59" t="s">
        <v>7</v>
      </c>
      <c r="C7" s="59" t="s">
        <v>8</v>
      </c>
      <c r="D7" s="63" t="s">
        <v>9</v>
      </c>
      <c r="E7" s="64"/>
      <c r="F7" s="64"/>
      <c r="G7" s="64"/>
      <c r="H7" s="64"/>
      <c r="I7" s="64"/>
      <c r="J7" s="64"/>
      <c r="K7" s="64"/>
      <c r="L7" s="65"/>
      <c r="M7" s="66" t="s">
        <v>10</v>
      </c>
      <c r="N7" s="67"/>
      <c r="O7" s="68"/>
      <c r="P7" s="92" t="s">
        <v>11</v>
      </c>
      <c r="Q7" s="93"/>
      <c r="R7" s="94"/>
      <c r="S7" s="78" t="s">
        <v>12</v>
      </c>
      <c r="T7" s="79"/>
      <c r="U7" s="80"/>
      <c r="V7" s="78" t="s">
        <v>13</v>
      </c>
      <c r="W7" s="84"/>
      <c r="X7" s="85"/>
      <c r="Y7" s="59" t="s">
        <v>14</v>
      </c>
      <c r="Z7" s="59"/>
      <c r="AA7" s="59"/>
      <c r="AB7" s="75" t="s">
        <v>15</v>
      </c>
      <c r="AC7" s="75"/>
      <c r="AD7" s="75"/>
    </row>
    <row r="8" spans="1:30">
      <c r="A8" s="60"/>
      <c r="B8" s="61"/>
      <c r="C8" s="59"/>
      <c r="D8" s="63" t="s">
        <v>16</v>
      </c>
      <c r="E8" s="76"/>
      <c r="F8" s="77"/>
      <c r="G8" s="63" t="s">
        <v>17</v>
      </c>
      <c r="H8" s="76"/>
      <c r="I8" s="77"/>
      <c r="J8" s="62" t="s">
        <v>18</v>
      </c>
      <c r="K8" s="62"/>
      <c r="L8" s="62"/>
      <c r="M8" s="69"/>
      <c r="N8" s="70"/>
      <c r="O8" s="71"/>
      <c r="P8" s="95"/>
      <c r="Q8" s="96"/>
      <c r="R8" s="97"/>
      <c r="S8" s="81"/>
      <c r="T8" s="82"/>
      <c r="U8" s="83"/>
      <c r="V8" s="86"/>
      <c r="W8" s="87"/>
      <c r="X8" s="88"/>
      <c r="Y8" s="59"/>
      <c r="Z8" s="59"/>
      <c r="AA8" s="59"/>
      <c r="AB8" s="75"/>
      <c r="AC8" s="75"/>
      <c r="AD8" s="75"/>
    </row>
    <row r="9" spans="1:30">
      <c r="A9" s="60"/>
      <c r="B9" s="61"/>
      <c r="C9" s="59"/>
      <c r="D9" s="40" t="s">
        <v>19</v>
      </c>
      <c r="E9" s="40" t="s">
        <v>20</v>
      </c>
      <c r="F9" s="40" t="s">
        <v>21</v>
      </c>
      <c r="G9" s="40" t="s">
        <v>19</v>
      </c>
      <c r="H9" s="40" t="s">
        <v>20</v>
      </c>
      <c r="I9" s="40" t="s">
        <v>21</v>
      </c>
      <c r="J9" s="12" t="s">
        <v>19</v>
      </c>
      <c r="K9" s="13" t="s">
        <v>20</v>
      </c>
      <c r="L9" s="13" t="s">
        <v>21</v>
      </c>
      <c r="M9" s="12" t="s">
        <v>19</v>
      </c>
      <c r="N9" s="13" t="s">
        <v>20</v>
      </c>
      <c r="O9" s="13"/>
      <c r="P9" s="12" t="s">
        <v>19</v>
      </c>
      <c r="Q9" s="13" t="s">
        <v>20</v>
      </c>
      <c r="R9" s="13" t="s">
        <v>21</v>
      </c>
      <c r="S9" s="12" t="s">
        <v>19</v>
      </c>
      <c r="T9" s="13" t="s">
        <v>20</v>
      </c>
      <c r="U9" s="13" t="s">
        <v>21</v>
      </c>
      <c r="V9" s="12" t="s">
        <v>19</v>
      </c>
      <c r="W9" s="13" t="s">
        <v>20</v>
      </c>
      <c r="X9" s="13" t="s">
        <v>21</v>
      </c>
      <c r="Y9" s="12" t="s">
        <v>19</v>
      </c>
      <c r="Z9" s="13" t="s">
        <v>20</v>
      </c>
      <c r="AA9" s="13" t="s">
        <v>21</v>
      </c>
      <c r="AB9" s="13" t="s">
        <v>19</v>
      </c>
      <c r="AC9" s="13" t="s">
        <v>20</v>
      </c>
      <c r="AD9" s="13" t="s">
        <v>21</v>
      </c>
    </row>
    <row r="10" spans="1:30">
      <c r="A10" s="16">
        <v>1</v>
      </c>
      <c r="B10" s="41" t="s">
        <v>22</v>
      </c>
      <c r="C10" s="41">
        <v>956</v>
      </c>
      <c r="D10" s="15">
        <v>536260</v>
      </c>
      <c r="E10" s="15">
        <v>546421.02</v>
      </c>
      <c r="F10" s="15">
        <f>E10/D10*100</f>
        <v>101.89479357028308</v>
      </c>
      <c r="G10" s="15">
        <v>36306</v>
      </c>
      <c r="H10" s="15">
        <v>29492.7</v>
      </c>
      <c r="I10" s="15">
        <f>H10/G10*100</f>
        <v>81.233680383407702</v>
      </c>
      <c r="J10" s="14">
        <v>572566</v>
      </c>
      <c r="K10" s="15">
        <f>SUM(E10+H10)</f>
        <v>575913.72</v>
      </c>
      <c r="L10" s="15">
        <f t="shared" ref="L10:L22" si="0">K10/J10*100</f>
        <v>100.58468718016786</v>
      </c>
      <c r="M10" s="17">
        <v>444514</v>
      </c>
      <c r="N10" s="15">
        <v>431408.84</v>
      </c>
      <c r="O10" s="15">
        <f t="shared" ref="O10:O64" si="1">N10/M10*100</f>
        <v>97.051800393238466</v>
      </c>
      <c r="P10" s="14">
        <v>97509</v>
      </c>
      <c r="Q10" s="15">
        <v>136317.37</v>
      </c>
      <c r="R10" s="15">
        <f t="shared" ref="R10:R22" si="2">Q10/P10*100</f>
        <v>139.79978258417171</v>
      </c>
      <c r="S10" s="15">
        <v>17870</v>
      </c>
      <c r="T10" s="15">
        <v>7732.62</v>
      </c>
      <c r="U10" s="15">
        <f t="shared" ref="U10:U64" si="3">T10/S10*100</f>
        <v>43.271516508114154</v>
      </c>
      <c r="V10" s="15">
        <v>42385</v>
      </c>
      <c r="W10" s="15">
        <v>49643</v>
      </c>
      <c r="X10" s="15">
        <f t="shared" ref="X10:X64" si="4">W10/V10*100</f>
        <v>117.12398254099328</v>
      </c>
      <c r="Y10" s="14">
        <v>38744</v>
      </c>
      <c r="Z10" s="15">
        <v>24578.54</v>
      </c>
      <c r="AA10" s="15">
        <f t="shared" ref="AA10:AA22" si="5">Z10/Y10*100</f>
        <v>63.438313029114191</v>
      </c>
      <c r="AB10" s="15">
        <f>SUM(J10+P10+S10+V10+Y10)</f>
        <v>769074</v>
      </c>
      <c r="AC10" s="15">
        <f>SUM(K10+Q10+T10+W10+Z10)</f>
        <v>794185.25</v>
      </c>
      <c r="AD10" s="15">
        <f t="shared" ref="AD10:AD19" si="6">AC10/AB10*100</f>
        <v>103.26512793307276</v>
      </c>
    </row>
    <row r="11" spans="1:30">
      <c r="A11" s="16">
        <v>2</v>
      </c>
      <c r="B11" s="41" t="s">
        <v>23</v>
      </c>
      <c r="C11" s="41">
        <v>1134</v>
      </c>
      <c r="D11" s="15">
        <v>495939</v>
      </c>
      <c r="E11" s="15">
        <v>499912.27</v>
      </c>
      <c r="F11" s="15">
        <f t="shared" ref="F11:F48" si="7">E11/D11*100</f>
        <v>100.80116102988472</v>
      </c>
      <c r="G11" s="15">
        <v>58218</v>
      </c>
      <c r="H11" s="15">
        <v>42233.18</v>
      </c>
      <c r="I11" s="15">
        <f t="shared" ref="I11:I48" si="8">H11/G11*100</f>
        <v>72.543165344051658</v>
      </c>
      <c r="J11" s="14">
        <v>554157</v>
      </c>
      <c r="K11" s="15">
        <f t="shared" ref="K11:K49" si="9">SUM(E11+H11)</f>
        <v>542145.45000000007</v>
      </c>
      <c r="L11" s="15">
        <f t="shared" si="0"/>
        <v>97.832464445996365</v>
      </c>
      <c r="M11" s="14">
        <v>416826</v>
      </c>
      <c r="N11" s="15">
        <v>409573.21</v>
      </c>
      <c r="O11" s="15">
        <f t="shared" si="1"/>
        <v>98.259995777614648</v>
      </c>
      <c r="P11" s="14">
        <v>135010</v>
      </c>
      <c r="Q11" s="15">
        <v>141777.23000000001</v>
      </c>
      <c r="R11" s="15">
        <f t="shared" si="2"/>
        <v>105.01239167469076</v>
      </c>
      <c r="S11" s="15">
        <v>19003</v>
      </c>
      <c r="T11" s="15">
        <v>10042.290000000001</v>
      </c>
      <c r="U11" s="15">
        <f t="shared" si="3"/>
        <v>52.84581381887071</v>
      </c>
      <c r="V11" s="15">
        <v>49751</v>
      </c>
      <c r="W11" s="15">
        <v>54160.94</v>
      </c>
      <c r="X11" s="15">
        <f t="shared" si="4"/>
        <v>108.86402283371189</v>
      </c>
      <c r="Y11" s="14">
        <v>52198</v>
      </c>
      <c r="Z11" s="15">
        <v>25441.27</v>
      </c>
      <c r="AA11" s="15">
        <f t="shared" si="5"/>
        <v>48.739932564466073</v>
      </c>
      <c r="AB11" s="15">
        <f t="shared" ref="AB11:AB18" si="10">SUM(J11+P11+S11+V11+Y11)</f>
        <v>810119</v>
      </c>
      <c r="AC11" s="15">
        <f t="shared" ref="AC11:AC63" si="11">SUM(K11+Q11+T11+W11+Z11)</f>
        <v>773567.18000000017</v>
      </c>
      <c r="AD11" s="15">
        <f t="shared" si="6"/>
        <v>95.488092490115676</v>
      </c>
    </row>
    <row r="12" spans="1:30">
      <c r="A12" s="16">
        <v>3</v>
      </c>
      <c r="B12" s="41" t="s">
        <v>24</v>
      </c>
      <c r="C12" s="41">
        <v>506</v>
      </c>
      <c r="D12" s="15">
        <v>292392</v>
      </c>
      <c r="E12" s="15">
        <v>293542.12</v>
      </c>
      <c r="F12" s="15">
        <f t="shared" si="7"/>
        <v>100.39334865522997</v>
      </c>
      <c r="G12" s="15">
        <v>17150</v>
      </c>
      <c r="H12" s="15">
        <v>18162.240000000002</v>
      </c>
      <c r="I12" s="15">
        <f t="shared" si="8"/>
        <v>105.90227405247813</v>
      </c>
      <c r="J12" s="14">
        <v>309542</v>
      </c>
      <c r="K12" s="15">
        <f t="shared" si="9"/>
        <v>311704.36</v>
      </c>
      <c r="L12" s="15">
        <f t="shared" si="0"/>
        <v>100.6985675611064</v>
      </c>
      <c r="M12" s="14">
        <v>246287</v>
      </c>
      <c r="N12" s="15">
        <v>241221.97</v>
      </c>
      <c r="O12" s="15">
        <f t="shared" si="1"/>
        <v>97.943444030744615</v>
      </c>
      <c r="P12" s="14">
        <v>76817</v>
      </c>
      <c r="Q12" s="15">
        <v>80232.56</v>
      </c>
      <c r="R12" s="15">
        <f t="shared" si="2"/>
        <v>104.44635952979158</v>
      </c>
      <c r="S12" s="15">
        <v>9072</v>
      </c>
      <c r="T12" s="15">
        <v>3379.36</v>
      </c>
      <c r="U12" s="15">
        <f t="shared" si="3"/>
        <v>37.250440917107582</v>
      </c>
      <c r="V12" s="15">
        <v>33751</v>
      </c>
      <c r="W12" s="15">
        <v>34071.42</v>
      </c>
      <c r="X12" s="15">
        <f t="shared" si="4"/>
        <v>100.94936446327516</v>
      </c>
      <c r="Y12" s="14">
        <v>26609</v>
      </c>
      <c r="Z12" s="15">
        <v>12124.29</v>
      </c>
      <c r="AA12" s="15">
        <f t="shared" si="5"/>
        <v>45.56462099289714</v>
      </c>
      <c r="AB12" s="15">
        <f t="shared" si="10"/>
        <v>455791</v>
      </c>
      <c r="AC12" s="15">
        <f t="shared" si="11"/>
        <v>441511.98999999993</v>
      </c>
      <c r="AD12" s="15">
        <f t="shared" si="6"/>
        <v>96.867202292278691</v>
      </c>
    </row>
    <row r="13" spans="1:30">
      <c r="A13" s="16">
        <v>4</v>
      </c>
      <c r="B13" s="41" t="s">
        <v>25</v>
      </c>
      <c r="C13" s="41">
        <v>527</v>
      </c>
      <c r="D13" s="15">
        <v>312243</v>
      </c>
      <c r="E13" s="15">
        <v>382125.22</v>
      </c>
      <c r="F13" s="15">
        <f t="shared" si="7"/>
        <v>122.380716301086</v>
      </c>
      <c r="G13" s="15">
        <v>15904</v>
      </c>
      <c r="H13" s="15">
        <v>19126.64</v>
      </c>
      <c r="I13" s="15">
        <f t="shared" si="8"/>
        <v>120.26307847082494</v>
      </c>
      <c r="J13" s="14">
        <v>328147</v>
      </c>
      <c r="K13" s="15">
        <f t="shared" si="9"/>
        <v>401251.86</v>
      </c>
      <c r="L13" s="15">
        <f t="shared" si="0"/>
        <v>122.27808268855117</v>
      </c>
      <c r="M13" s="14">
        <v>241031</v>
      </c>
      <c r="N13" s="15">
        <v>268250.34999999998</v>
      </c>
      <c r="O13" s="15">
        <f t="shared" si="1"/>
        <v>111.29288348801605</v>
      </c>
      <c r="P13" s="14">
        <v>122712</v>
      </c>
      <c r="Q13" s="15">
        <v>135522.19</v>
      </c>
      <c r="R13" s="15">
        <f t="shared" si="2"/>
        <v>110.43923169698155</v>
      </c>
      <c r="S13" s="15">
        <v>12797</v>
      </c>
      <c r="T13" s="15">
        <v>14702.93</v>
      </c>
      <c r="U13" s="15">
        <f t="shared" si="3"/>
        <v>114.89356880518872</v>
      </c>
      <c r="V13" s="15">
        <v>39936</v>
      </c>
      <c r="W13" s="15">
        <v>44626.57</v>
      </c>
      <c r="X13" s="15">
        <f t="shared" si="4"/>
        <v>111.74521734775642</v>
      </c>
      <c r="Y13" s="14">
        <v>47832</v>
      </c>
      <c r="Z13" s="15">
        <v>53854.84</v>
      </c>
      <c r="AA13" s="15">
        <f t="shared" si="5"/>
        <v>112.591654122763</v>
      </c>
      <c r="AB13" s="15">
        <f t="shared" si="10"/>
        <v>551424</v>
      </c>
      <c r="AC13" s="15">
        <f t="shared" si="11"/>
        <v>649958.39</v>
      </c>
      <c r="AD13" s="15">
        <f t="shared" si="6"/>
        <v>117.86907896645775</v>
      </c>
    </row>
    <row r="14" spans="1:30">
      <c r="A14" s="16">
        <v>5</v>
      </c>
      <c r="B14" s="41" t="s">
        <v>26</v>
      </c>
      <c r="C14" s="41">
        <v>604</v>
      </c>
      <c r="D14" s="15">
        <v>292880</v>
      </c>
      <c r="E14" s="15">
        <v>253149.72</v>
      </c>
      <c r="F14" s="15">
        <f t="shared" si="7"/>
        <v>86.434621688063373</v>
      </c>
      <c r="G14" s="15">
        <v>22465</v>
      </c>
      <c r="H14" s="15">
        <v>20334.86</v>
      </c>
      <c r="I14" s="15">
        <f t="shared" si="8"/>
        <v>90.517961273091473</v>
      </c>
      <c r="J14" s="14">
        <v>315345</v>
      </c>
      <c r="K14" s="15">
        <f t="shared" si="9"/>
        <v>273484.58</v>
      </c>
      <c r="L14" s="15">
        <f t="shared" si="0"/>
        <v>86.725516497803994</v>
      </c>
      <c r="M14" s="14">
        <v>245198</v>
      </c>
      <c r="N14" s="15">
        <v>211593.25</v>
      </c>
      <c r="O14" s="15">
        <f t="shared" si="1"/>
        <v>86.294851507761067</v>
      </c>
      <c r="P14" s="14">
        <v>73786</v>
      </c>
      <c r="Q14" s="15">
        <v>48592.25</v>
      </c>
      <c r="R14" s="15">
        <f t="shared" si="2"/>
        <v>65.855650123329639</v>
      </c>
      <c r="S14" s="15">
        <v>11804</v>
      </c>
      <c r="T14" s="15">
        <v>8654.25</v>
      </c>
      <c r="U14" s="15">
        <f t="shared" si="3"/>
        <v>73.316248729244322</v>
      </c>
      <c r="V14" s="15">
        <v>32325</v>
      </c>
      <c r="W14" s="15">
        <v>25145</v>
      </c>
      <c r="X14" s="15">
        <f t="shared" si="4"/>
        <v>77.788089713843775</v>
      </c>
      <c r="Y14" s="14">
        <v>31453</v>
      </c>
      <c r="Z14" s="15">
        <v>29457</v>
      </c>
      <c r="AA14" s="15">
        <f t="shared" si="5"/>
        <v>93.654023463580586</v>
      </c>
      <c r="AB14" s="15">
        <f t="shared" si="10"/>
        <v>464713</v>
      </c>
      <c r="AC14" s="15">
        <f t="shared" si="11"/>
        <v>385333.08</v>
      </c>
      <c r="AD14" s="15">
        <f t="shared" si="6"/>
        <v>82.918506691226639</v>
      </c>
    </row>
    <row r="15" spans="1:30">
      <c r="A15" s="16">
        <v>6</v>
      </c>
      <c r="B15" s="41" t="s">
        <v>27</v>
      </c>
      <c r="C15" s="41">
        <v>1287</v>
      </c>
      <c r="D15" s="15">
        <v>944806</v>
      </c>
      <c r="E15" s="15">
        <v>1012963</v>
      </c>
      <c r="F15" s="15">
        <f t="shared" si="7"/>
        <v>107.21386189334106</v>
      </c>
      <c r="G15" s="15">
        <v>64446</v>
      </c>
      <c r="H15" s="15">
        <v>64610</v>
      </c>
      <c r="I15" s="15">
        <f t="shared" si="8"/>
        <v>100.25447661608169</v>
      </c>
      <c r="J15" s="14">
        <v>1009252</v>
      </c>
      <c r="K15" s="15">
        <f t="shared" si="9"/>
        <v>1077573</v>
      </c>
      <c r="L15" s="15">
        <f t="shared" si="0"/>
        <v>106.76946887397796</v>
      </c>
      <c r="M15" s="14">
        <v>821726</v>
      </c>
      <c r="N15" s="15">
        <v>886046</v>
      </c>
      <c r="O15" s="15">
        <f t="shared" si="1"/>
        <v>107.82742666046833</v>
      </c>
      <c r="P15" s="14">
        <v>227449</v>
      </c>
      <c r="Q15" s="15">
        <v>315092</v>
      </c>
      <c r="R15" s="15">
        <f t="shared" si="2"/>
        <v>138.53303377900102</v>
      </c>
      <c r="S15" s="15">
        <v>29366</v>
      </c>
      <c r="T15" s="15">
        <v>16004</v>
      </c>
      <c r="U15" s="15">
        <f t="shared" si="3"/>
        <v>54.498399509636997</v>
      </c>
      <c r="V15" s="15">
        <v>81645</v>
      </c>
      <c r="W15" s="15">
        <v>41318</v>
      </c>
      <c r="X15" s="15">
        <f t="shared" si="4"/>
        <v>50.606895707024314</v>
      </c>
      <c r="Y15" s="14">
        <v>86019</v>
      </c>
      <c r="Z15" s="15">
        <v>845</v>
      </c>
      <c r="AA15" s="15">
        <f t="shared" si="5"/>
        <v>0.98234111068484875</v>
      </c>
      <c r="AB15" s="15">
        <f t="shared" si="10"/>
        <v>1433731</v>
      </c>
      <c r="AC15" s="15">
        <f t="shared" si="11"/>
        <v>1450832</v>
      </c>
      <c r="AD15" s="15">
        <f t="shared" si="6"/>
        <v>101.19276210111938</v>
      </c>
    </row>
    <row r="16" spans="1:30">
      <c r="A16" s="16">
        <v>7</v>
      </c>
      <c r="B16" s="41" t="s">
        <v>28</v>
      </c>
      <c r="C16" s="41">
        <v>2124</v>
      </c>
      <c r="D16" s="15">
        <v>1409928</v>
      </c>
      <c r="E16" s="15">
        <v>1183283.3</v>
      </c>
      <c r="F16" s="15">
        <f t="shared" si="7"/>
        <v>83.925086954794864</v>
      </c>
      <c r="G16" s="15">
        <v>101063</v>
      </c>
      <c r="H16" s="15">
        <v>67579</v>
      </c>
      <c r="I16" s="15">
        <f t="shared" si="8"/>
        <v>66.868191128306108</v>
      </c>
      <c r="J16" s="14">
        <v>1510991</v>
      </c>
      <c r="K16" s="15">
        <f t="shared" si="9"/>
        <v>1250862.3</v>
      </c>
      <c r="L16" s="15">
        <f t="shared" si="0"/>
        <v>82.784232334937798</v>
      </c>
      <c r="M16" s="14">
        <v>1172315</v>
      </c>
      <c r="N16" s="15">
        <v>942094.82</v>
      </c>
      <c r="O16" s="15">
        <f t="shared" si="1"/>
        <v>80.36191808515629</v>
      </c>
      <c r="P16" s="14">
        <v>308174</v>
      </c>
      <c r="Q16" s="15">
        <v>194382.42</v>
      </c>
      <c r="R16" s="15">
        <f t="shared" si="2"/>
        <v>63.075541739406958</v>
      </c>
      <c r="S16" s="15">
        <v>42435</v>
      </c>
      <c r="T16" s="15">
        <v>23203.93</v>
      </c>
      <c r="U16" s="15">
        <f t="shared" si="3"/>
        <v>54.681112289383762</v>
      </c>
      <c r="V16" s="15">
        <v>131821</v>
      </c>
      <c r="W16" s="15">
        <v>112310.12</v>
      </c>
      <c r="X16" s="15">
        <f t="shared" si="4"/>
        <v>85.198959194665491</v>
      </c>
      <c r="Y16" s="14">
        <v>129398</v>
      </c>
      <c r="Z16" s="15">
        <v>91283.12</v>
      </c>
      <c r="AA16" s="15">
        <f t="shared" si="5"/>
        <v>70.544459728898431</v>
      </c>
      <c r="AB16" s="15">
        <f t="shared" si="10"/>
        <v>2122819</v>
      </c>
      <c r="AC16" s="15">
        <f t="shared" si="11"/>
        <v>1672041.8900000001</v>
      </c>
      <c r="AD16" s="15">
        <f t="shared" si="6"/>
        <v>78.76516509415076</v>
      </c>
    </row>
    <row r="17" spans="1:30">
      <c r="A17" s="16">
        <v>8</v>
      </c>
      <c r="B17" s="41" t="s">
        <v>29</v>
      </c>
      <c r="C17" s="41">
        <v>564</v>
      </c>
      <c r="D17" s="15">
        <v>302242</v>
      </c>
      <c r="E17" s="15">
        <v>284424</v>
      </c>
      <c r="F17" s="15">
        <f t="shared" si="7"/>
        <v>94.104724029089269</v>
      </c>
      <c r="G17" s="15">
        <v>14781</v>
      </c>
      <c r="H17" s="15">
        <v>13775.45</v>
      </c>
      <c r="I17" s="15">
        <f t="shared" si="8"/>
        <v>93.197009674582247</v>
      </c>
      <c r="J17" s="14">
        <v>317023</v>
      </c>
      <c r="K17" s="15">
        <f t="shared" si="9"/>
        <v>298199.45</v>
      </c>
      <c r="L17" s="15">
        <f t="shared" si="0"/>
        <v>94.062402412443262</v>
      </c>
      <c r="M17" s="14">
        <v>264967</v>
      </c>
      <c r="N17" s="15">
        <v>208551</v>
      </c>
      <c r="O17" s="15">
        <f t="shared" si="1"/>
        <v>78.708291975981908</v>
      </c>
      <c r="P17" s="14">
        <v>82336</v>
      </c>
      <c r="Q17" s="15">
        <v>71386.149999999994</v>
      </c>
      <c r="R17" s="15">
        <f t="shared" si="2"/>
        <v>86.701017780800612</v>
      </c>
      <c r="S17" s="15">
        <v>11571</v>
      </c>
      <c r="T17" s="15">
        <v>9145</v>
      </c>
      <c r="U17" s="15">
        <f t="shared" si="3"/>
        <v>79.033791374989192</v>
      </c>
      <c r="V17" s="15">
        <v>48442</v>
      </c>
      <c r="W17" s="15">
        <v>41408</v>
      </c>
      <c r="X17" s="15">
        <f t="shared" si="4"/>
        <v>85.479542545724783</v>
      </c>
      <c r="Y17" s="14">
        <v>18319</v>
      </c>
      <c r="Z17" s="15">
        <v>17061.400000000001</v>
      </c>
      <c r="AA17" s="15">
        <f t="shared" si="5"/>
        <v>93.134996451771386</v>
      </c>
      <c r="AB17" s="15">
        <f t="shared" si="10"/>
        <v>477691</v>
      </c>
      <c r="AC17" s="15">
        <f t="shared" si="11"/>
        <v>437200</v>
      </c>
      <c r="AD17" s="15">
        <f t="shared" si="6"/>
        <v>91.523599984090126</v>
      </c>
    </row>
    <row r="18" spans="1:30" ht="13.5" thickBot="1">
      <c r="A18" s="16">
        <v>9</v>
      </c>
      <c r="B18" s="30" t="s">
        <v>30</v>
      </c>
      <c r="C18" s="42">
        <v>936</v>
      </c>
      <c r="D18" s="31">
        <v>313510</v>
      </c>
      <c r="E18" s="31">
        <v>269729</v>
      </c>
      <c r="F18" s="15">
        <f t="shared" si="7"/>
        <v>86.035214187745211</v>
      </c>
      <c r="G18" s="31">
        <v>35905</v>
      </c>
      <c r="H18" s="31">
        <v>30417</v>
      </c>
      <c r="I18" s="25">
        <f t="shared" si="8"/>
        <v>84.715220721348004</v>
      </c>
      <c r="J18" s="31">
        <v>349415</v>
      </c>
      <c r="K18" s="15">
        <f t="shared" si="9"/>
        <v>300146</v>
      </c>
      <c r="L18" s="25">
        <f t="shared" si="0"/>
        <v>85.899575003935141</v>
      </c>
      <c r="M18" s="14">
        <v>265198</v>
      </c>
      <c r="N18" s="31">
        <v>208584</v>
      </c>
      <c r="O18" s="25">
        <f t="shared" si="1"/>
        <v>78.652176864078911</v>
      </c>
      <c r="P18" s="31">
        <v>100516</v>
      </c>
      <c r="Q18" s="31">
        <v>176890</v>
      </c>
      <c r="R18" s="25">
        <f t="shared" si="2"/>
        <v>175.98193322456126</v>
      </c>
      <c r="S18" s="25">
        <v>18095</v>
      </c>
      <c r="T18" s="25">
        <v>17271</v>
      </c>
      <c r="U18" s="25">
        <f t="shared" si="3"/>
        <v>95.446255871787784</v>
      </c>
      <c r="V18" s="25">
        <v>35744</v>
      </c>
      <c r="W18" s="25">
        <v>24263</v>
      </c>
      <c r="X18" s="25">
        <f t="shared" si="4"/>
        <v>67.879923903312445</v>
      </c>
      <c r="Y18" s="31">
        <v>33245</v>
      </c>
      <c r="Z18" s="31">
        <v>27681</v>
      </c>
      <c r="AA18" s="25">
        <f t="shared" si="5"/>
        <v>83.263648668972778</v>
      </c>
      <c r="AB18" s="15">
        <f t="shared" si="10"/>
        <v>537015</v>
      </c>
      <c r="AC18" s="15">
        <f t="shared" si="11"/>
        <v>546251</v>
      </c>
      <c r="AD18" s="25">
        <f t="shared" si="6"/>
        <v>101.71987747083415</v>
      </c>
    </row>
    <row r="19" spans="1:30" ht="14.25" customHeight="1" thickBot="1">
      <c r="A19" s="33"/>
      <c r="B19" s="23" t="s">
        <v>31</v>
      </c>
      <c r="C19" s="26">
        <f>SUM(C10:C18)</f>
        <v>8638</v>
      </c>
      <c r="D19" s="22">
        <f>SUM(D10:D18)</f>
        <v>4900200</v>
      </c>
      <c r="E19" s="22">
        <f>SUM(E10:E18)</f>
        <v>4725549.6500000004</v>
      </c>
      <c r="F19" s="22">
        <f>E19/D19*100</f>
        <v>96.435852618260483</v>
      </c>
      <c r="G19" s="22">
        <f>SUM(G10:G18)</f>
        <v>366238</v>
      </c>
      <c r="H19" s="22">
        <f>SUM(H10:H18)</f>
        <v>305731.07</v>
      </c>
      <c r="I19" s="22">
        <f t="shared" si="8"/>
        <v>83.478795209672398</v>
      </c>
      <c r="J19" s="24">
        <f>SUM(J10:J18)</f>
        <v>5266438</v>
      </c>
      <c r="K19" s="22">
        <f>SUM(K10:K18)</f>
        <v>5031280.72</v>
      </c>
      <c r="L19" s="22">
        <f t="shared" si="0"/>
        <v>95.534794485380814</v>
      </c>
      <c r="M19" s="24">
        <f>SUM(M10:M18)</f>
        <v>4118062</v>
      </c>
      <c r="N19" s="22">
        <f>SUM(N10:N18)</f>
        <v>3807323.44</v>
      </c>
      <c r="O19" s="22">
        <f t="shared" si="1"/>
        <v>92.454252510039908</v>
      </c>
      <c r="P19" s="24">
        <f>SUM(P10:P18)</f>
        <v>1224309</v>
      </c>
      <c r="Q19" s="22">
        <f>SUM(Q10:Q18)</f>
        <v>1300192.17</v>
      </c>
      <c r="R19" s="22">
        <f t="shared" si="2"/>
        <v>106.19804069070797</v>
      </c>
      <c r="S19" s="24">
        <f>SUM(S10:S18)</f>
        <v>172013</v>
      </c>
      <c r="T19" s="24">
        <f>SUM(T10:T18)</f>
        <v>110135.38</v>
      </c>
      <c r="U19" s="22">
        <f t="shared" si="3"/>
        <v>64.027358397330431</v>
      </c>
      <c r="V19" s="24">
        <f>SUM(V10:V18)</f>
        <v>495800</v>
      </c>
      <c r="W19" s="24">
        <f>SUM(W10:W18)</f>
        <v>426946.05</v>
      </c>
      <c r="X19" s="22">
        <f t="shared" si="4"/>
        <v>86.112555465913672</v>
      </c>
      <c r="Y19" s="24">
        <f>SUM(Y10:Y18)</f>
        <v>463817</v>
      </c>
      <c r="Z19" s="22">
        <f>SUM(Z10:Z18)</f>
        <v>282326.45999999996</v>
      </c>
      <c r="AA19" s="22">
        <f t="shared" si="5"/>
        <v>60.87022683515265</v>
      </c>
      <c r="AB19" s="22">
        <f>SUM(AB10:AB18)</f>
        <v>7622377</v>
      </c>
      <c r="AC19" s="22">
        <f>SUM(AC10:AC18)</f>
        <v>7150880.7800000012</v>
      </c>
      <c r="AD19" s="22">
        <f t="shared" si="6"/>
        <v>93.814315140801895</v>
      </c>
    </row>
    <row r="20" spans="1:30">
      <c r="A20" s="16">
        <v>10</v>
      </c>
      <c r="B20" s="43" t="s">
        <v>32</v>
      </c>
      <c r="C20" s="43">
        <v>104</v>
      </c>
      <c r="D20" s="18">
        <v>9526</v>
      </c>
      <c r="E20" s="18">
        <v>8012</v>
      </c>
      <c r="F20" s="15">
        <f t="shared" si="7"/>
        <v>84.106655469242071</v>
      </c>
      <c r="G20" s="18">
        <v>486</v>
      </c>
      <c r="H20" s="18">
        <v>367.9</v>
      </c>
      <c r="I20" s="18">
        <f t="shared" si="8"/>
        <v>75.699588477366248</v>
      </c>
      <c r="J20" s="17">
        <v>10012</v>
      </c>
      <c r="K20" s="15">
        <f t="shared" si="9"/>
        <v>8379.9</v>
      </c>
      <c r="L20" s="18">
        <f>K20/J20*100</f>
        <v>83.698561725928883</v>
      </c>
      <c r="M20" s="17">
        <v>8061</v>
      </c>
      <c r="N20" s="18">
        <v>1200</v>
      </c>
      <c r="O20" s="18">
        <f t="shared" si="1"/>
        <v>14.886490509862298</v>
      </c>
      <c r="P20" s="17">
        <v>16204</v>
      </c>
      <c r="Q20" s="18">
        <v>10070</v>
      </c>
      <c r="R20" s="18">
        <f>Q20/P20*100</f>
        <v>62.145149345840537</v>
      </c>
      <c r="S20" s="18">
        <v>1573</v>
      </c>
      <c r="T20" s="18">
        <v>808.5</v>
      </c>
      <c r="U20" s="18">
        <f t="shared" si="3"/>
        <v>51.398601398601393</v>
      </c>
      <c r="V20" s="18">
        <v>3457</v>
      </c>
      <c r="W20" s="18">
        <v>2775</v>
      </c>
      <c r="X20" s="18">
        <f t="shared" si="4"/>
        <v>80.271912062481917</v>
      </c>
      <c r="Y20" s="17">
        <v>3285</v>
      </c>
      <c r="Z20" s="18">
        <v>1561</v>
      </c>
      <c r="AA20" s="18">
        <f>Z20/Y20*100</f>
        <v>47.519025875190259</v>
      </c>
      <c r="AB20" s="15">
        <f t="shared" ref="AB20:AB37" si="12">SUM(J20+P20+S20+V20+Y20)</f>
        <v>34531</v>
      </c>
      <c r="AC20" s="15">
        <f t="shared" si="11"/>
        <v>23594.400000000001</v>
      </c>
      <c r="AD20" s="18">
        <f>AC20/AB20*100</f>
        <v>68.32816889172048</v>
      </c>
    </row>
    <row r="21" spans="1:30">
      <c r="A21" s="16">
        <v>11</v>
      </c>
      <c r="B21" s="41" t="s">
        <v>33</v>
      </c>
      <c r="C21" s="41">
        <v>83</v>
      </c>
      <c r="D21" s="15">
        <v>11519</v>
      </c>
      <c r="E21" s="15">
        <v>4536.8999999999996</v>
      </c>
      <c r="F21" s="15">
        <f t="shared" si="7"/>
        <v>39.38623144370171</v>
      </c>
      <c r="G21" s="15">
        <v>1014</v>
      </c>
      <c r="H21" s="15">
        <v>11.15</v>
      </c>
      <c r="I21" s="15">
        <f t="shared" si="8"/>
        <v>1.0996055226824457</v>
      </c>
      <c r="J21" s="14">
        <v>12533</v>
      </c>
      <c r="K21" s="15">
        <f t="shared" si="9"/>
        <v>4548.0499999999993</v>
      </c>
      <c r="L21" s="15">
        <f t="shared" si="0"/>
        <v>36.288598101013321</v>
      </c>
      <c r="M21" s="14">
        <v>8812</v>
      </c>
      <c r="N21" s="15">
        <v>4312</v>
      </c>
      <c r="O21" s="15">
        <f t="shared" si="1"/>
        <v>48.933272809804812</v>
      </c>
      <c r="P21" s="14">
        <v>13956</v>
      </c>
      <c r="Q21" s="15">
        <v>12254.19</v>
      </c>
      <c r="R21" s="15">
        <f t="shared" si="2"/>
        <v>87.805889939810839</v>
      </c>
      <c r="S21" s="15">
        <v>2333</v>
      </c>
      <c r="T21" s="15">
        <v>975.48</v>
      </c>
      <c r="U21" s="15">
        <f t="shared" si="3"/>
        <v>41.812258894127737</v>
      </c>
      <c r="V21" s="15">
        <v>6133</v>
      </c>
      <c r="W21" s="15">
        <v>5303</v>
      </c>
      <c r="X21" s="15">
        <f t="shared" si="4"/>
        <v>86.466655796510679</v>
      </c>
      <c r="Y21" s="14">
        <v>4716</v>
      </c>
      <c r="Z21" s="15">
        <v>1623.1</v>
      </c>
      <c r="AA21" s="15">
        <f t="shared" si="5"/>
        <v>34.41687871077184</v>
      </c>
      <c r="AB21" s="15">
        <f t="shared" si="12"/>
        <v>39671</v>
      </c>
      <c r="AC21" s="15">
        <f t="shared" si="11"/>
        <v>24703.819999999996</v>
      </c>
      <c r="AD21" s="15">
        <f t="shared" ref="AD21:AD30" si="13">AC21/AB21*100</f>
        <v>62.271735020543964</v>
      </c>
    </row>
    <row r="22" spans="1:30">
      <c r="A22" s="16">
        <v>12</v>
      </c>
      <c r="B22" s="41" t="s">
        <v>34</v>
      </c>
      <c r="C22" s="41">
        <v>203</v>
      </c>
      <c r="D22" s="15">
        <v>34969</v>
      </c>
      <c r="E22" s="15">
        <v>26525</v>
      </c>
      <c r="F22" s="15">
        <f t="shared" si="7"/>
        <v>75.852898281334902</v>
      </c>
      <c r="G22" s="15">
        <v>3701</v>
      </c>
      <c r="H22" s="15">
        <v>2885</v>
      </c>
      <c r="I22" s="15">
        <f t="shared" si="8"/>
        <v>77.951904890570106</v>
      </c>
      <c r="J22" s="14">
        <v>38670</v>
      </c>
      <c r="K22" s="15">
        <f t="shared" si="9"/>
        <v>29410</v>
      </c>
      <c r="L22" s="15">
        <f t="shared" si="0"/>
        <v>76.053788466511506</v>
      </c>
      <c r="M22" s="14">
        <v>28507</v>
      </c>
      <c r="N22" s="15">
        <v>22605</v>
      </c>
      <c r="O22" s="15">
        <f t="shared" si="1"/>
        <v>79.296313186234954</v>
      </c>
      <c r="P22" s="14">
        <v>17304</v>
      </c>
      <c r="Q22" s="15">
        <v>14398</v>
      </c>
      <c r="R22" s="15">
        <f t="shared" si="2"/>
        <v>83.206195099398983</v>
      </c>
      <c r="S22" s="15">
        <v>2784</v>
      </c>
      <c r="T22" s="15">
        <v>1885</v>
      </c>
      <c r="U22" s="15">
        <f t="shared" si="3"/>
        <v>67.708333333333343</v>
      </c>
      <c r="V22" s="15">
        <v>7660</v>
      </c>
      <c r="W22" s="15">
        <v>4768.3599999999997</v>
      </c>
      <c r="X22" s="15">
        <f t="shared" si="4"/>
        <v>62.25013054830287</v>
      </c>
      <c r="Y22" s="14">
        <v>5795</v>
      </c>
      <c r="Z22" s="15">
        <v>4285.6499999999996</v>
      </c>
      <c r="AA22" s="15">
        <f t="shared" si="5"/>
        <v>73.954270923209648</v>
      </c>
      <c r="AB22" s="15">
        <f t="shared" si="12"/>
        <v>72213</v>
      </c>
      <c r="AC22" s="15">
        <f t="shared" si="11"/>
        <v>54747.01</v>
      </c>
      <c r="AD22" s="15">
        <f t="shared" si="13"/>
        <v>75.813233074377194</v>
      </c>
    </row>
    <row r="23" spans="1:30">
      <c r="A23" s="16">
        <v>13</v>
      </c>
      <c r="B23" s="41" t="s">
        <v>35</v>
      </c>
      <c r="C23" s="41">
        <v>83</v>
      </c>
      <c r="D23" s="15">
        <v>11865</v>
      </c>
      <c r="E23" s="15">
        <v>6314</v>
      </c>
      <c r="F23" s="15">
        <f t="shared" si="7"/>
        <v>53.21533923303835</v>
      </c>
      <c r="G23" s="15">
        <v>1063</v>
      </c>
      <c r="H23" s="15">
        <v>1067.8</v>
      </c>
      <c r="I23" s="15">
        <f t="shared" si="8"/>
        <v>100.45155221072437</v>
      </c>
      <c r="J23" s="14">
        <v>12928</v>
      </c>
      <c r="K23" s="15">
        <f t="shared" si="9"/>
        <v>7381.8</v>
      </c>
      <c r="L23" s="15">
        <f t="shared" ref="L23:L35" si="14">K23/J23*100</f>
        <v>57.099319306930695</v>
      </c>
      <c r="M23" s="14">
        <v>8884</v>
      </c>
      <c r="N23" s="15">
        <v>2152</v>
      </c>
      <c r="O23" s="15">
        <f t="shared" si="1"/>
        <v>24.223322827555155</v>
      </c>
      <c r="P23" s="14">
        <v>10965</v>
      </c>
      <c r="Q23" s="15">
        <v>12411</v>
      </c>
      <c r="R23" s="15">
        <f t="shared" ref="R23:R33" si="15">Q23/P23*100</f>
        <v>113.18741450068399</v>
      </c>
      <c r="S23" s="15">
        <v>1332</v>
      </c>
      <c r="T23" s="15">
        <v>288</v>
      </c>
      <c r="U23" s="15">
        <f t="shared" si="3"/>
        <v>21.621621621621621</v>
      </c>
      <c r="V23" s="15">
        <v>4342</v>
      </c>
      <c r="W23" s="15">
        <v>4377</v>
      </c>
      <c r="X23" s="15">
        <f t="shared" si="4"/>
        <v>100.80608014739751</v>
      </c>
      <c r="Y23" s="14">
        <v>4545</v>
      </c>
      <c r="Z23" s="15">
        <v>52</v>
      </c>
      <c r="AA23" s="15">
        <f t="shared" ref="AA23:AA33" si="16">Z23/Y23*100</f>
        <v>1.1441144114411441</v>
      </c>
      <c r="AB23" s="15">
        <f t="shared" si="12"/>
        <v>34112</v>
      </c>
      <c r="AC23" s="15">
        <f t="shared" si="11"/>
        <v>24509.8</v>
      </c>
      <c r="AD23" s="15">
        <f t="shared" si="13"/>
        <v>71.850961538461533</v>
      </c>
    </row>
    <row r="24" spans="1:30">
      <c r="A24" s="16">
        <v>14</v>
      </c>
      <c r="B24" s="44" t="s">
        <v>36</v>
      </c>
      <c r="C24" s="41">
        <v>115</v>
      </c>
      <c r="D24" s="15">
        <v>18942</v>
      </c>
      <c r="E24" s="15">
        <v>13280.37</v>
      </c>
      <c r="F24" s="15">
        <f t="shared" si="7"/>
        <v>70.110706366803939</v>
      </c>
      <c r="G24" s="15">
        <v>2509</v>
      </c>
      <c r="H24" s="15">
        <v>0</v>
      </c>
      <c r="I24" s="15">
        <f t="shared" si="8"/>
        <v>0</v>
      </c>
      <c r="J24" s="14">
        <v>21451</v>
      </c>
      <c r="K24" s="15">
        <f t="shared" si="9"/>
        <v>13280.37</v>
      </c>
      <c r="L24" s="15">
        <f t="shared" si="14"/>
        <v>61.910260593911715</v>
      </c>
      <c r="M24" s="14">
        <v>14437</v>
      </c>
      <c r="N24" s="15">
        <v>13280.37</v>
      </c>
      <c r="O24" s="15">
        <f t="shared" si="1"/>
        <v>91.988432499826843</v>
      </c>
      <c r="P24" s="14">
        <v>18354</v>
      </c>
      <c r="Q24" s="15">
        <v>34272.730000000003</v>
      </c>
      <c r="R24" s="15">
        <f t="shared" si="15"/>
        <v>186.73166612182632</v>
      </c>
      <c r="S24" s="15">
        <v>3107</v>
      </c>
      <c r="T24" s="15">
        <v>788.84</v>
      </c>
      <c r="U24" s="15">
        <f t="shared" si="3"/>
        <v>25.389121338912133</v>
      </c>
      <c r="V24" s="15">
        <v>7915</v>
      </c>
      <c r="W24" s="15">
        <v>4858.5</v>
      </c>
      <c r="X24" s="15">
        <f t="shared" si="4"/>
        <v>61.383449147188884</v>
      </c>
      <c r="Y24" s="14">
        <v>5306</v>
      </c>
      <c r="Z24" s="15">
        <v>384.03</v>
      </c>
      <c r="AA24" s="15">
        <f t="shared" si="16"/>
        <v>7.2376554843573304</v>
      </c>
      <c r="AB24" s="15">
        <f t="shared" si="12"/>
        <v>56133</v>
      </c>
      <c r="AC24" s="15">
        <f t="shared" si="11"/>
        <v>53584.47</v>
      </c>
      <c r="AD24" s="15">
        <f t="shared" si="13"/>
        <v>95.459836459836467</v>
      </c>
    </row>
    <row r="25" spans="1:30">
      <c r="A25" s="16">
        <v>15</v>
      </c>
      <c r="B25" s="41" t="s">
        <v>37</v>
      </c>
      <c r="C25" s="41">
        <v>140</v>
      </c>
      <c r="D25" s="15">
        <v>35816</v>
      </c>
      <c r="E25" s="15">
        <v>11859.27</v>
      </c>
      <c r="F25" s="15">
        <f t="shared" si="7"/>
        <v>33.111654009381283</v>
      </c>
      <c r="G25" s="15">
        <v>4312</v>
      </c>
      <c r="H25" s="15">
        <v>780.97</v>
      </c>
      <c r="I25" s="15">
        <f t="shared" si="8"/>
        <v>18.111549165120593</v>
      </c>
      <c r="J25" s="14">
        <v>40128</v>
      </c>
      <c r="K25" s="15">
        <f t="shared" si="9"/>
        <v>12640.24</v>
      </c>
      <c r="L25" s="15">
        <f t="shared" si="14"/>
        <v>31.499800637958529</v>
      </c>
      <c r="M25" s="14">
        <v>31027</v>
      </c>
      <c r="N25" s="15">
        <v>11146.67</v>
      </c>
      <c r="O25" s="15">
        <f t="shared" si="1"/>
        <v>35.925709865600929</v>
      </c>
      <c r="P25" s="14">
        <v>20492</v>
      </c>
      <c r="Q25" s="15">
        <v>6048.63</v>
      </c>
      <c r="R25" s="15">
        <f t="shared" si="15"/>
        <v>29.517031036502051</v>
      </c>
      <c r="S25" s="15">
        <v>2737</v>
      </c>
      <c r="T25" s="15">
        <v>3576.84</v>
      </c>
      <c r="U25" s="15">
        <f t="shared" si="3"/>
        <v>130.68469126781147</v>
      </c>
      <c r="V25" s="15">
        <v>7238</v>
      </c>
      <c r="W25" s="15">
        <v>7854.93</v>
      </c>
      <c r="X25" s="15">
        <f t="shared" si="4"/>
        <v>108.52348715114672</v>
      </c>
      <c r="Y25" s="14">
        <v>6100</v>
      </c>
      <c r="Z25" s="15">
        <v>1775.49</v>
      </c>
      <c r="AA25" s="15">
        <f t="shared" si="16"/>
        <v>29.106393442622952</v>
      </c>
      <c r="AB25" s="15">
        <f t="shared" si="12"/>
        <v>76695</v>
      </c>
      <c r="AC25" s="15">
        <f t="shared" si="11"/>
        <v>31896.13</v>
      </c>
      <c r="AD25" s="15">
        <f t="shared" si="13"/>
        <v>41.588278244996417</v>
      </c>
    </row>
    <row r="26" spans="1:30">
      <c r="A26" s="16">
        <v>16</v>
      </c>
      <c r="B26" s="41" t="s">
        <v>38</v>
      </c>
      <c r="C26" s="41">
        <v>234</v>
      </c>
      <c r="D26" s="15">
        <v>75626</v>
      </c>
      <c r="E26" s="15">
        <v>29405.46</v>
      </c>
      <c r="F26" s="15">
        <f t="shared" si="7"/>
        <v>38.882738740644754</v>
      </c>
      <c r="G26" s="15">
        <v>5067</v>
      </c>
      <c r="H26" s="15">
        <v>892.89</v>
      </c>
      <c r="I26" s="15">
        <f t="shared" si="8"/>
        <v>17.621669626998223</v>
      </c>
      <c r="J26" s="14">
        <v>80693</v>
      </c>
      <c r="K26" s="15">
        <f t="shared" si="9"/>
        <v>30298.35</v>
      </c>
      <c r="L26" s="15">
        <f t="shared" si="14"/>
        <v>37.547680715799387</v>
      </c>
      <c r="M26" s="14">
        <v>61162</v>
      </c>
      <c r="N26" s="15">
        <v>8352.75</v>
      </c>
      <c r="O26" s="15">
        <f t="shared" si="1"/>
        <v>13.656764003793203</v>
      </c>
      <c r="P26" s="14">
        <v>47163</v>
      </c>
      <c r="Q26" s="15">
        <v>8499.34</v>
      </c>
      <c r="R26" s="15">
        <f t="shared" si="15"/>
        <v>18.021203061722112</v>
      </c>
      <c r="S26" s="15">
        <v>5407</v>
      </c>
      <c r="T26" s="15">
        <v>963.26</v>
      </c>
      <c r="U26" s="15">
        <f t="shared" si="3"/>
        <v>17.815054558905121</v>
      </c>
      <c r="V26" s="15">
        <v>23939</v>
      </c>
      <c r="W26" s="15">
        <v>4548.41</v>
      </c>
      <c r="X26" s="15">
        <f t="shared" si="4"/>
        <v>19</v>
      </c>
      <c r="Y26" s="14">
        <v>11675</v>
      </c>
      <c r="Z26" s="15">
        <v>1552.85</v>
      </c>
      <c r="AA26" s="15">
        <f t="shared" si="16"/>
        <v>13.300642398286938</v>
      </c>
      <c r="AB26" s="15">
        <f t="shared" si="12"/>
        <v>168877</v>
      </c>
      <c r="AC26" s="15">
        <f t="shared" si="11"/>
        <v>45862.21</v>
      </c>
      <c r="AD26" s="15">
        <f t="shared" si="13"/>
        <v>27.157167642722218</v>
      </c>
    </row>
    <row r="27" spans="1:30">
      <c r="A27" s="16">
        <v>17</v>
      </c>
      <c r="B27" s="41" t="s">
        <v>39</v>
      </c>
      <c r="C27" s="41">
        <v>402</v>
      </c>
      <c r="D27" s="15">
        <v>258961</v>
      </c>
      <c r="E27" s="15">
        <v>307641.90000000002</v>
      </c>
      <c r="F27" s="15">
        <f t="shared" si="7"/>
        <v>118.79854495464568</v>
      </c>
      <c r="G27" s="15">
        <v>18898</v>
      </c>
      <c r="H27" s="15">
        <v>10161.17</v>
      </c>
      <c r="I27" s="15">
        <f t="shared" si="8"/>
        <v>53.768494020531278</v>
      </c>
      <c r="J27" s="14">
        <v>277859</v>
      </c>
      <c r="K27" s="15">
        <f t="shared" si="9"/>
        <v>317803.07</v>
      </c>
      <c r="L27" s="15">
        <f t="shared" si="14"/>
        <v>114.3756617565024</v>
      </c>
      <c r="M27" s="14">
        <v>222947</v>
      </c>
      <c r="N27" s="15">
        <v>213625.08</v>
      </c>
      <c r="O27" s="15">
        <f t="shared" si="1"/>
        <v>95.818773071626879</v>
      </c>
      <c r="P27" s="14">
        <v>84187</v>
      </c>
      <c r="Q27" s="15">
        <v>126758.45</v>
      </c>
      <c r="R27" s="15">
        <f t="shared" si="15"/>
        <v>150.5677242329576</v>
      </c>
      <c r="S27" s="15">
        <v>9762</v>
      </c>
      <c r="T27" s="15">
        <v>7990.71</v>
      </c>
      <c r="U27" s="15">
        <f t="shared" si="3"/>
        <v>81.855255070682247</v>
      </c>
      <c r="V27" s="15">
        <v>43322</v>
      </c>
      <c r="W27" s="15">
        <v>41349.72</v>
      </c>
      <c r="X27" s="15">
        <f t="shared" si="4"/>
        <v>95.447393933798068</v>
      </c>
      <c r="Y27" s="14">
        <v>25939</v>
      </c>
      <c r="Z27" s="15">
        <v>40389.89</v>
      </c>
      <c r="AA27" s="15">
        <f t="shared" si="16"/>
        <v>155.71105285477466</v>
      </c>
      <c r="AB27" s="15">
        <f t="shared" si="12"/>
        <v>441069</v>
      </c>
      <c r="AC27" s="15">
        <f t="shared" si="11"/>
        <v>534291.84000000008</v>
      </c>
      <c r="AD27" s="15">
        <f t="shared" si="13"/>
        <v>121.13565904654375</v>
      </c>
    </row>
    <row r="28" spans="1:30">
      <c r="A28" s="16">
        <v>18</v>
      </c>
      <c r="B28" s="41" t="s">
        <v>40</v>
      </c>
      <c r="C28" s="41">
        <v>224</v>
      </c>
      <c r="D28" s="15">
        <v>92075</v>
      </c>
      <c r="E28" s="15">
        <v>23191.83</v>
      </c>
      <c r="F28" s="15">
        <f t="shared" si="7"/>
        <v>25.187977192506111</v>
      </c>
      <c r="G28" s="15">
        <v>11673</v>
      </c>
      <c r="H28" s="15">
        <v>877.28</v>
      </c>
      <c r="I28" s="15">
        <f t="shared" si="8"/>
        <v>7.5154630343527806</v>
      </c>
      <c r="J28" s="14">
        <v>103748</v>
      </c>
      <c r="K28" s="15">
        <f t="shared" si="9"/>
        <v>24069.11</v>
      </c>
      <c r="L28" s="15">
        <f t="shared" si="14"/>
        <v>23.199589389674983</v>
      </c>
      <c r="M28" s="14">
        <v>82656</v>
      </c>
      <c r="N28" s="15">
        <v>20614.580000000002</v>
      </c>
      <c r="O28" s="15">
        <f t="shared" si="1"/>
        <v>24.940210027100274</v>
      </c>
      <c r="P28" s="14">
        <v>31457</v>
      </c>
      <c r="Q28" s="15">
        <v>22237.919999999998</v>
      </c>
      <c r="R28" s="15">
        <f t="shared" si="15"/>
        <v>70.693073083892287</v>
      </c>
      <c r="S28" s="15">
        <v>6184</v>
      </c>
      <c r="T28" s="15">
        <v>479.35</v>
      </c>
      <c r="U28" s="15">
        <f t="shared" si="3"/>
        <v>7.751455368693402</v>
      </c>
      <c r="V28" s="15">
        <v>18180</v>
      </c>
      <c r="W28" s="15">
        <v>15358.76</v>
      </c>
      <c r="X28" s="15">
        <f t="shared" si="4"/>
        <v>84.481628162816278</v>
      </c>
      <c r="Y28" s="14">
        <v>12820</v>
      </c>
      <c r="Z28" s="15">
        <v>2664</v>
      </c>
      <c r="AA28" s="15">
        <f t="shared" si="16"/>
        <v>20.78003120124805</v>
      </c>
      <c r="AB28" s="15">
        <f t="shared" si="12"/>
        <v>172389</v>
      </c>
      <c r="AC28" s="15">
        <f t="shared" si="11"/>
        <v>64809.14</v>
      </c>
      <c r="AD28" s="15">
        <f t="shared" si="13"/>
        <v>37.594707318912455</v>
      </c>
    </row>
    <row r="29" spans="1:30">
      <c r="A29" s="16">
        <v>19</v>
      </c>
      <c r="B29" s="41" t="s">
        <v>41</v>
      </c>
      <c r="C29" s="41">
        <v>32</v>
      </c>
      <c r="D29" s="15">
        <v>437</v>
      </c>
      <c r="E29" s="15">
        <v>445.14</v>
      </c>
      <c r="F29" s="15">
        <f t="shared" si="7"/>
        <v>101.86270022883295</v>
      </c>
      <c r="G29" s="15">
        <v>192</v>
      </c>
      <c r="H29" s="15">
        <v>0</v>
      </c>
      <c r="I29" s="15">
        <f t="shared" si="8"/>
        <v>0</v>
      </c>
      <c r="J29" s="14">
        <v>629</v>
      </c>
      <c r="K29" s="15">
        <f t="shared" si="9"/>
        <v>445.14</v>
      </c>
      <c r="L29" s="15">
        <f t="shared" si="14"/>
        <v>70.769475357710661</v>
      </c>
      <c r="M29" s="14">
        <v>254</v>
      </c>
      <c r="N29" s="15">
        <v>445.14</v>
      </c>
      <c r="O29" s="15">
        <f t="shared" si="1"/>
        <v>175.25196850393701</v>
      </c>
      <c r="P29" s="14">
        <v>5601</v>
      </c>
      <c r="Q29" s="15">
        <v>2014.9</v>
      </c>
      <c r="R29" s="15">
        <f t="shared" si="15"/>
        <v>35.97393322620961</v>
      </c>
      <c r="S29" s="15">
        <v>975</v>
      </c>
      <c r="T29" s="15">
        <v>118.06</v>
      </c>
      <c r="U29" s="15">
        <f t="shared" si="3"/>
        <v>12.108717948717949</v>
      </c>
      <c r="V29" s="15">
        <v>2256</v>
      </c>
      <c r="W29" s="15">
        <v>3503.16</v>
      </c>
      <c r="X29" s="15">
        <f t="shared" si="4"/>
        <v>155.28191489361703</v>
      </c>
      <c r="Y29" s="14">
        <v>1294</v>
      </c>
      <c r="Z29" s="15">
        <v>11.92</v>
      </c>
      <c r="AA29" s="15">
        <f t="shared" si="16"/>
        <v>0.92117465224111283</v>
      </c>
      <c r="AB29" s="15">
        <f t="shared" si="12"/>
        <v>10755</v>
      </c>
      <c r="AC29" s="15">
        <f t="shared" si="11"/>
        <v>6093.18</v>
      </c>
      <c r="AD29" s="15">
        <f t="shared" si="13"/>
        <v>56.654393305439335</v>
      </c>
    </row>
    <row r="30" spans="1:30">
      <c r="A30" s="45" t="s">
        <v>42</v>
      </c>
      <c r="B30" s="41" t="s">
        <v>43</v>
      </c>
      <c r="C30" s="41">
        <v>12</v>
      </c>
      <c r="D30" s="15">
        <v>512</v>
      </c>
      <c r="E30" s="15">
        <v>442.36</v>
      </c>
      <c r="F30" s="15">
        <f t="shared" si="7"/>
        <v>86.3984375</v>
      </c>
      <c r="G30" s="15">
        <v>37</v>
      </c>
      <c r="H30" s="15">
        <v>3.37</v>
      </c>
      <c r="I30" s="15">
        <f t="shared" si="8"/>
        <v>9.1081081081081088</v>
      </c>
      <c r="J30" s="14">
        <v>549</v>
      </c>
      <c r="K30" s="15">
        <f t="shared" si="9"/>
        <v>445.73</v>
      </c>
      <c r="L30" s="15">
        <f t="shared" si="14"/>
        <v>81.189435336976317</v>
      </c>
      <c r="M30" s="14">
        <v>340</v>
      </c>
      <c r="N30" s="15">
        <v>3.37</v>
      </c>
      <c r="O30" s="15">
        <f t="shared" si="1"/>
        <v>0.99117647058823521</v>
      </c>
      <c r="P30" s="14">
        <v>2171</v>
      </c>
      <c r="Q30" s="15">
        <v>943.61</v>
      </c>
      <c r="R30" s="15">
        <f t="shared" si="15"/>
        <v>43.464302164900971</v>
      </c>
      <c r="S30" s="15">
        <v>336</v>
      </c>
      <c r="T30" s="15">
        <v>317</v>
      </c>
      <c r="U30" s="15">
        <f t="shared" si="3"/>
        <v>94.345238095238088</v>
      </c>
      <c r="V30" s="15">
        <v>1179</v>
      </c>
      <c r="W30" s="15">
        <v>183.74</v>
      </c>
      <c r="X30" s="15">
        <f t="shared" si="4"/>
        <v>15.584393553859202</v>
      </c>
      <c r="Y30" s="14">
        <v>290</v>
      </c>
      <c r="Z30" s="15">
        <v>6.08</v>
      </c>
      <c r="AA30" s="15">
        <f t="shared" si="16"/>
        <v>2.0965517241379312</v>
      </c>
      <c r="AB30" s="15">
        <f t="shared" si="12"/>
        <v>4525</v>
      </c>
      <c r="AC30" s="15">
        <f t="shared" si="11"/>
        <v>1896.16</v>
      </c>
      <c r="AD30" s="15">
        <f t="shared" si="13"/>
        <v>41.904088397790055</v>
      </c>
    </row>
    <row r="31" spans="1:30">
      <c r="A31" s="45" t="s">
        <v>44</v>
      </c>
      <c r="B31" s="41" t="s">
        <v>45</v>
      </c>
      <c r="C31" s="41">
        <v>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4">
        <v>0</v>
      </c>
      <c r="K31" s="15">
        <f t="shared" si="9"/>
        <v>0</v>
      </c>
      <c r="L31" s="15">
        <v>0</v>
      </c>
      <c r="M31" s="14">
        <v>0</v>
      </c>
      <c r="N31" s="15">
        <v>0</v>
      </c>
      <c r="O31" s="15">
        <v>0</v>
      </c>
      <c r="P31" s="14">
        <v>1044</v>
      </c>
      <c r="Q31" s="15">
        <v>90.95</v>
      </c>
      <c r="R31" s="15">
        <f t="shared" si="15"/>
        <v>8.7116858237547881</v>
      </c>
      <c r="S31" s="15">
        <v>44</v>
      </c>
      <c r="T31" s="15">
        <v>17.690000000000001</v>
      </c>
      <c r="U31" s="15">
        <f t="shared" si="3"/>
        <v>40.20454545454546</v>
      </c>
      <c r="V31" s="15">
        <v>217</v>
      </c>
      <c r="W31" s="15">
        <v>80.349999999999994</v>
      </c>
      <c r="X31" s="15">
        <f t="shared" si="4"/>
        <v>37.027649769585253</v>
      </c>
      <c r="Y31" s="14">
        <v>39</v>
      </c>
      <c r="Z31" s="15">
        <v>0</v>
      </c>
      <c r="AA31" s="15">
        <f t="shared" si="16"/>
        <v>0</v>
      </c>
      <c r="AB31" s="15">
        <f t="shared" si="12"/>
        <v>1344</v>
      </c>
      <c r="AC31" s="15">
        <f t="shared" si="11"/>
        <v>188.99</v>
      </c>
      <c r="AD31" s="15">
        <f>AC31/AB31*100</f>
        <v>14.061755952380953</v>
      </c>
    </row>
    <row r="32" spans="1:30">
      <c r="A32" s="45" t="s">
        <v>46</v>
      </c>
      <c r="B32" s="41" t="s">
        <v>47</v>
      </c>
      <c r="C32" s="41">
        <v>80</v>
      </c>
      <c r="D32" s="15">
        <v>19998</v>
      </c>
      <c r="E32" s="15">
        <v>7720</v>
      </c>
      <c r="F32" s="15">
        <f t="shared" si="7"/>
        <v>38.603860386038605</v>
      </c>
      <c r="G32" s="15">
        <v>2780</v>
      </c>
      <c r="H32" s="15">
        <v>505</v>
      </c>
      <c r="I32" s="15">
        <f t="shared" si="8"/>
        <v>18.165467625899282</v>
      </c>
      <c r="J32" s="14">
        <v>22778</v>
      </c>
      <c r="K32" s="15">
        <f t="shared" si="9"/>
        <v>8225</v>
      </c>
      <c r="L32" s="15">
        <f t="shared" si="14"/>
        <v>36.109403810694531</v>
      </c>
      <c r="M32" s="14">
        <v>17826</v>
      </c>
      <c r="N32" s="15">
        <v>5250</v>
      </c>
      <c r="O32" s="15">
        <f t="shared" si="1"/>
        <v>29.451363177381353</v>
      </c>
      <c r="P32" s="14">
        <v>19984</v>
      </c>
      <c r="Q32" s="15">
        <v>10120</v>
      </c>
      <c r="R32" s="15">
        <f t="shared" si="15"/>
        <v>50.640512409927943</v>
      </c>
      <c r="S32" s="15">
        <v>2337</v>
      </c>
      <c r="T32" s="15">
        <v>975</v>
      </c>
      <c r="U32" s="15">
        <f t="shared" si="3"/>
        <v>41.720154043645699</v>
      </c>
      <c r="V32" s="15">
        <v>5437</v>
      </c>
      <c r="W32" s="15">
        <v>8895</v>
      </c>
      <c r="X32" s="15">
        <f t="shared" si="4"/>
        <v>163.6012506897186</v>
      </c>
      <c r="Y32" s="14">
        <v>5079</v>
      </c>
      <c r="Z32" s="15">
        <v>4503</v>
      </c>
      <c r="AA32" s="15">
        <f t="shared" si="16"/>
        <v>88.659184878913166</v>
      </c>
      <c r="AB32" s="15">
        <f t="shared" si="12"/>
        <v>55615</v>
      </c>
      <c r="AC32" s="15">
        <f t="shared" si="11"/>
        <v>32718</v>
      </c>
      <c r="AD32" s="15">
        <f>AC32/AB32*100</f>
        <v>58.82945248584015</v>
      </c>
    </row>
    <row r="33" spans="1:30">
      <c r="A33" s="45" t="s">
        <v>48</v>
      </c>
      <c r="B33" s="41" t="s">
        <v>49</v>
      </c>
      <c r="C33" s="41">
        <v>7</v>
      </c>
      <c r="D33" s="15">
        <v>0</v>
      </c>
      <c r="E33" s="15">
        <v>990</v>
      </c>
      <c r="F33" s="15">
        <v>0</v>
      </c>
      <c r="G33" s="15">
        <v>0</v>
      </c>
      <c r="H33" s="15">
        <v>0</v>
      </c>
      <c r="I33" s="15">
        <v>0</v>
      </c>
      <c r="J33" s="14">
        <v>0</v>
      </c>
      <c r="K33" s="15">
        <f t="shared" si="9"/>
        <v>990</v>
      </c>
      <c r="L33" s="15">
        <v>0</v>
      </c>
      <c r="M33" s="14">
        <v>0</v>
      </c>
      <c r="N33" s="15">
        <v>0</v>
      </c>
      <c r="O33" s="15">
        <v>0</v>
      </c>
      <c r="P33" s="14">
        <v>1002</v>
      </c>
      <c r="Q33" s="15">
        <v>1323</v>
      </c>
      <c r="R33" s="15">
        <f t="shared" si="15"/>
        <v>132.03592814371257</v>
      </c>
      <c r="S33" s="15">
        <v>74</v>
      </c>
      <c r="T33" s="15">
        <v>18</v>
      </c>
      <c r="U33" s="15">
        <f t="shared" si="3"/>
        <v>24.324324324324326</v>
      </c>
      <c r="V33" s="15">
        <v>389</v>
      </c>
      <c r="W33" s="15">
        <v>713.9</v>
      </c>
      <c r="X33" s="15">
        <f t="shared" si="4"/>
        <v>183.52185089974293</v>
      </c>
      <c r="Y33" s="14">
        <v>82</v>
      </c>
      <c r="Z33" s="15">
        <v>260</v>
      </c>
      <c r="AA33" s="15">
        <f t="shared" si="16"/>
        <v>317.07317073170731</v>
      </c>
      <c r="AB33" s="15">
        <f t="shared" si="12"/>
        <v>1547</v>
      </c>
      <c r="AC33" s="15">
        <f t="shared" si="11"/>
        <v>3304.9</v>
      </c>
      <c r="AD33" s="15">
        <f>AC33/AB33*100</f>
        <v>213.63283775048481</v>
      </c>
    </row>
    <row r="34" spans="1:30">
      <c r="A34" s="45" t="s">
        <v>50</v>
      </c>
      <c r="B34" s="41" t="s">
        <v>51</v>
      </c>
      <c r="C34" s="41">
        <v>289</v>
      </c>
      <c r="D34" s="15">
        <v>82207</v>
      </c>
      <c r="E34" s="15">
        <v>111.76</v>
      </c>
      <c r="F34" s="15">
        <f t="shared" si="7"/>
        <v>0.13594949335214765</v>
      </c>
      <c r="G34" s="15">
        <v>6255</v>
      </c>
      <c r="H34" s="15">
        <v>0</v>
      </c>
      <c r="I34" s="15">
        <f t="shared" si="8"/>
        <v>0</v>
      </c>
      <c r="J34" s="14">
        <v>88462</v>
      </c>
      <c r="K34" s="15">
        <f t="shared" si="9"/>
        <v>111.76</v>
      </c>
      <c r="L34" s="15">
        <f t="shared" si="14"/>
        <v>0.12633673215618008</v>
      </c>
      <c r="M34" s="14">
        <v>67245</v>
      </c>
      <c r="N34" s="15">
        <v>111.76</v>
      </c>
      <c r="O34" s="15">
        <f t="shared" si="1"/>
        <v>0.16619823035169901</v>
      </c>
      <c r="P34" s="14">
        <v>27802</v>
      </c>
      <c r="Q34" s="15">
        <v>665.23</v>
      </c>
      <c r="R34" s="15">
        <f>Q34/P34*100</f>
        <v>2.3927415293863752</v>
      </c>
      <c r="S34" s="15">
        <v>5220</v>
      </c>
      <c r="T34" s="15">
        <v>961</v>
      </c>
      <c r="U34" s="15">
        <f t="shared" si="3"/>
        <v>18.409961685823756</v>
      </c>
      <c r="V34" s="15">
        <v>14095</v>
      </c>
      <c r="W34" s="15">
        <v>13406</v>
      </c>
      <c r="X34" s="15">
        <f t="shared" si="4"/>
        <v>95.111741752394465</v>
      </c>
      <c r="Y34" s="14">
        <v>14845</v>
      </c>
      <c r="Z34" s="15">
        <v>983.4</v>
      </c>
      <c r="AA34" s="15">
        <f>Z34/Y34*100</f>
        <v>6.6244526776692485</v>
      </c>
      <c r="AB34" s="15">
        <f t="shared" si="12"/>
        <v>150424</v>
      </c>
      <c r="AC34" s="15">
        <f t="shared" si="11"/>
        <v>16127.39</v>
      </c>
      <c r="AD34" s="15">
        <f t="shared" ref="AD34:AD44" si="17">AC34/AB34*100</f>
        <v>10.721287826410679</v>
      </c>
    </row>
    <row r="35" spans="1:30">
      <c r="A35" s="45" t="s">
        <v>52</v>
      </c>
      <c r="B35" s="41" t="s">
        <v>53</v>
      </c>
      <c r="C35" s="41">
        <v>103</v>
      </c>
      <c r="D35" s="15">
        <v>21358</v>
      </c>
      <c r="E35" s="15">
        <v>14999.04</v>
      </c>
      <c r="F35" s="15">
        <f t="shared" si="7"/>
        <v>70.226800262196846</v>
      </c>
      <c r="G35" s="15">
        <v>1067</v>
      </c>
      <c r="H35" s="15">
        <v>468.96</v>
      </c>
      <c r="I35" s="15">
        <f t="shared" si="8"/>
        <v>43.951265229615743</v>
      </c>
      <c r="J35" s="14">
        <v>22425</v>
      </c>
      <c r="K35" s="15">
        <f t="shared" si="9"/>
        <v>15468</v>
      </c>
      <c r="L35" s="15">
        <f t="shared" si="14"/>
        <v>68.976588628762542</v>
      </c>
      <c r="M35" s="14">
        <v>15218</v>
      </c>
      <c r="N35" s="15">
        <v>2529</v>
      </c>
      <c r="O35" s="15">
        <f t="shared" si="1"/>
        <v>16.618478118018139</v>
      </c>
      <c r="P35" s="14">
        <v>15854</v>
      </c>
      <c r="Q35" s="15">
        <v>4353.3</v>
      </c>
      <c r="R35" s="15">
        <f>Q35/P35*100</f>
        <v>27.458685505235277</v>
      </c>
      <c r="S35" s="15">
        <v>3180</v>
      </c>
      <c r="T35" s="15">
        <v>419.76</v>
      </c>
      <c r="U35" s="15">
        <f t="shared" si="3"/>
        <v>13.200000000000001</v>
      </c>
      <c r="V35" s="15">
        <v>7024</v>
      </c>
      <c r="W35" s="15">
        <v>6325</v>
      </c>
      <c r="X35" s="15">
        <f t="shared" si="4"/>
        <v>90.04840546697038</v>
      </c>
      <c r="Y35" s="14">
        <v>6234</v>
      </c>
      <c r="Z35" s="15">
        <v>7627.55</v>
      </c>
      <c r="AA35" s="15">
        <f>Z35/Y35*100</f>
        <v>122.35402630734681</v>
      </c>
      <c r="AB35" s="15">
        <f t="shared" si="12"/>
        <v>54717</v>
      </c>
      <c r="AC35" s="15">
        <f t="shared" si="11"/>
        <v>34193.61</v>
      </c>
      <c r="AD35" s="15">
        <f t="shared" si="17"/>
        <v>62.491748451121218</v>
      </c>
    </row>
    <row r="36" spans="1:30">
      <c r="A36" s="45" t="s">
        <v>54</v>
      </c>
      <c r="B36" s="41" t="s">
        <v>55</v>
      </c>
      <c r="C36" s="41">
        <v>120</v>
      </c>
      <c r="D36" s="15">
        <v>16336</v>
      </c>
      <c r="E36" s="15">
        <v>9312</v>
      </c>
      <c r="F36" s="15">
        <f t="shared" si="7"/>
        <v>57.002938295788439</v>
      </c>
      <c r="G36" s="15">
        <v>1561</v>
      </c>
      <c r="H36" s="15">
        <v>803</v>
      </c>
      <c r="I36" s="15">
        <f t="shared" si="8"/>
        <v>51.441383728379243</v>
      </c>
      <c r="J36" s="14">
        <v>17897</v>
      </c>
      <c r="K36" s="15">
        <f t="shared" si="9"/>
        <v>10115</v>
      </c>
      <c r="L36" s="15">
        <f>K36/J36*100</f>
        <v>56.517852153992287</v>
      </c>
      <c r="M36" s="14">
        <v>12469</v>
      </c>
      <c r="N36" s="15">
        <v>1888</v>
      </c>
      <c r="O36" s="15">
        <f t="shared" si="1"/>
        <v>15.141551046595559</v>
      </c>
      <c r="P36" s="14">
        <v>17878</v>
      </c>
      <c r="Q36" s="15">
        <v>17837</v>
      </c>
      <c r="R36" s="15">
        <f>Q36/P36*100</f>
        <v>99.770667859939593</v>
      </c>
      <c r="S36" s="15">
        <v>2547</v>
      </c>
      <c r="T36" s="15">
        <v>805</v>
      </c>
      <c r="U36" s="15">
        <f t="shared" si="3"/>
        <v>31.60581075775422</v>
      </c>
      <c r="V36" s="15">
        <v>7662</v>
      </c>
      <c r="W36" s="15">
        <v>10271</v>
      </c>
      <c r="X36" s="15">
        <f t="shared" si="4"/>
        <v>134.05116157661186</v>
      </c>
      <c r="Y36" s="14">
        <v>5675</v>
      </c>
      <c r="Z36" s="15">
        <v>7760</v>
      </c>
      <c r="AA36" s="15">
        <f>Z36/Y36*100</f>
        <v>136.74008810572687</v>
      </c>
      <c r="AB36" s="15">
        <f t="shared" si="12"/>
        <v>51659</v>
      </c>
      <c r="AC36" s="15">
        <f t="shared" si="11"/>
        <v>46788</v>
      </c>
      <c r="AD36" s="15">
        <f t="shared" si="17"/>
        <v>90.570858901643476</v>
      </c>
    </row>
    <row r="37" spans="1:30" ht="13.5" thickBot="1">
      <c r="A37" s="45" t="s">
        <v>56</v>
      </c>
      <c r="B37" s="30" t="s">
        <v>57</v>
      </c>
      <c r="C37" s="30">
        <v>8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15">
        <f t="shared" si="9"/>
        <v>0</v>
      </c>
      <c r="L37" s="25">
        <v>0</v>
      </c>
      <c r="M37" s="27">
        <v>0</v>
      </c>
      <c r="N37" s="25">
        <v>0</v>
      </c>
      <c r="O37" s="25">
        <v>0</v>
      </c>
      <c r="P37" s="27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7">
        <v>0</v>
      </c>
      <c r="Z37" s="25">
        <v>0</v>
      </c>
      <c r="AA37" s="25">
        <v>0</v>
      </c>
      <c r="AB37" s="15">
        <f t="shared" si="12"/>
        <v>0</v>
      </c>
      <c r="AC37" s="15">
        <f t="shared" si="11"/>
        <v>0</v>
      </c>
      <c r="AD37" s="25">
        <v>0</v>
      </c>
    </row>
    <row r="38" spans="1:30" ht="13.5" thickBot="1">
      <c r="A38" s="33"/>
      <c r="B38" s="23" t="s">
        <v>58</v>
      </c>
      <c r="C38" s="26">
        <f>SUM(C20:C37)</f>
        <v>2241</v>
      </c>
      <c r="D38" s="22">
        <f>SUM(D20:D37)</f>
        <v>690147</v>
      </c>
      <c r="E38" s="22">
        <f>SUM(E20:E37)</f>
        <v>464787.03</v>
      </c>
      <c r="F38" s="22">
        <f t="shared" si="7"/>
        <v>67.346091484857567</v>
      </c>
      <c r="G38" s="22">
        <f>SUM(G20:G37)</f>
        <v>60615</v>
      </c>
      <c r="H38" s="22">
        <f>SUM(H20:H37)</f>
        <v>18824.489999999998</v>
      </c>
      <c r="I38" s="22">
        <f t="shared" si="8"/>
        <v>31.055827765404597</v>
      </c>
      <c r="J38" s="22">
        <f>SUM(J20:J37)</f>
        <v>750762</v>
      </c>
      <c r="K38" s="22">
        <f>SUM(K20:K37)</f>
        <v>483611.52</v>
      </c>
      <c r="L38" s="22">
        <f>K38/J38*100</f>
        <v>64.416089253318631</v>
      </c>
      <c r="M38" s="22">
        <f>SUM(M20:M37)</f>
        <v>579845</v>
      </c>
      <c r="N38" s="22">
        <f>SUM(N20:N37)</f>
        <v>307515.72000000003</v>
      </c>
      <c r="O38" s="22">
        <f t="shared" si="1"/>
        <v>53.034124636756374</v>
      </c>
      <c r="P38" s="22">
        <f>SUM(P20:P37)</f>
        <v>351418</v>
      </c>
      <c r="Q38" s="22">
        <f>SUM(Q20:Q37)</f>
        <v>284298.25</v>
      </c>
      <c r="R38" s="22">
        <f>Q38/P38*100</f>
        <v>80.900309602809202</v>
      </c>
      <c r="S38" s="22">
        <f>SUM(S20:S37)</f>
        <v>49932</v>
      </c>
      <c r="T38" s="22">
        <f>SUM(T20:T37)</f>
        <v>21387.489999999998</v>
      </c>
      <c r="U38" s="22">
        <f t="shared" si="3"/>
        <v>42.833233197148118</v>
      </c>
      <c r="V38" s="22">
        <f>SUM(V20:V37)</f>
        <v>160445</v>
      </c>
      <c r="W38" s="22">
        <f>SUM(W20:W37)</f>
        <v>134571.83000000002</v>
      </c>
      <c r="X38" s="22">
        <f t="shared" si="4"/>
        <v>83.874118856929186</v>
      </c>
      <c r="Y38" s="22">
        <f>SUM(Y20:Y37)</f>
        <v>113719</v>
      </c>
      <c r="Z38" s="22">
        <f>SUM(Z20:Z37)</f>
        <v>75439.960000000006</v>
      </c>
      <c r="AA38" s="22">
        <f>Z38/Y38*100</f>
        <v>66.338923135096167</v>
      </c>
      <c r="AB38" s="22">
        <f>SUM(AB20:AB37)</f>
        <v>1426276</v>
      </c>
      <c r="AC38" s="22">
        <f>SUM(AC20:AC37)</f>
        <v>999309.05000000016</v>
      </c>
      <c r="AD38" s="22">
        <f t="shared" si="17"/>
        <v>70.064212676929301</v>
      </c>
    </row>
    <row r="39" spans="1:30">
      <c r="A39" s="45" t="s">
        <v>59</v>
      </c>
      <c r="B39" s="43" t="s">
        <v>60</v>
      </c>
      <c r="C39" s="43">
        <v>195</v>
      </c>
      <c r="D39" s="18">
        <v>38415</v>
      </c>
      <c r="E39" s="18">
        <v>20260.240000000002</v>
      </c>
      <c r="F39" s="18">
        <f t="shared" si="7"/>
        <v>52.740439932318104</v>
      </c>
      <c r="G39" s="18">
        <v>3837</v>
      </c>
      <c r="H39" s="18">
        <v>0</v>
      </c>
      <c r="I39" s="18">
        <f t="shared" si="8"/>
        <v>0</v>
      </c>
      <c r="J39" s="17">
        <v>42252</v>
      </c>
      <c r="K39" s="15">
        <f t="shared" si="9"/>
        <v>20260.240000000002</v>
      </c>
      <c r="L39" s="18">
        <f t="shared" ref="L39:L44" si="18">K39/J39*100</f>
        <v>47.950960901259116</v>
      </c>
      <c r="M39" s="17">
        <v>30616</v>
      </c>
      <c r="N39" s="18">
        <v>0</v>
      </c>
      <c r="O39" s="18">
        <f t="shared" si="1"/>
        <v>0</v>
      </c>
      <c r="P39" s="17">
        <v>27346</v>
      </c>
      <c r="Q39" s="18">
        <v>64996.79</v>
      </c>
      <c r="R39" s="18">
        <f t="shared" ref="R39:R59" si="19">Q39/P39*100</f>
        <v>237.68298837124257</v>
      </c>
      <c r="S39" s="18">
        <v>3670</v>
      </c>
      <c r="T39" s="18">
        <v>4.95</v>
      </c>
      <c r="U39" s="18">
        <f t="shared" si="3"/>
        <v>0.13487738419618528</v>
      </c>
      <c r="V39" s="18">
        <v>11231</v>
      </c>
      <c r="W39" s="18">
        <v>14647.94</v>
      </c>
      <c r="X39" s="18">
        <f t="shared" si="4"/>
        <v>130.42418306473155</v>
      </c>
      <c r="Y39" s="17">
        <v>7719</v>
      </c>
      <c r="Z39" s="18">
        <v>855.4</v>
      </c>
      <c r="AA39" s="18">
        <f t="shared" ref="AA39:AA59" si="20">Z39/Y39*100</f>
        <v>11.081746340199508</v>
      </c>
      <c r="AB39" s="15">
        <f t="shared" ref="AB39:AB49" si="21">SUM(J39+P39+S39+V39+Y39)</f>
        <v>92218</v>
      </c>
      <c r="AC39" s="15">
        <f t="shared" si="11"/>
        <v>100765.31999999999</v>
      </c>
      <c r="AD39" s="18">
        <f t="shared" si="17"/>
        <v>109.26860265891692</v>
      </c>
    </row>
    <row r="40" spans="1:30">
      <c r="A40" s="45" t="s">
        <v>61</v>
      </c>
      <c r="B40" s="44" t="s">
        <v>62</v>
      </c>
      <c r="C40" s="41">
        <v>426</v>
      </c>
      <c r="D40" s="15">
        <v>73534</v>
      </c>
      <c r="E40" s="15">
        <v>128816.56</v>
      </c>
      <c r="F40" s="15">
        <f t="shared" si="7"/>
        <v>175.17959039355944</v>
      </c>
      <c r="G40" s="15">
        <v>7472</v>
      </c>
      <c r="H40" s="15">
        <v>0</v>
      </c>
      <c r="I40" s="15">
        <f t="shared" si="8"/>
        <v>0</v>
      </c>
      <c r="J40" s="14">
        <v>81006</v>
      </c>
      <c r="K40" s="15">
        <f t="shared" si="9"/>
        <v>128816.56</v>
      </c>
      <c r="L40" s="15">
        <f t="shared" si="18"/>
        <v>159.02101078932424</v>
      </c>
      <c r="M40" s="14">
        <v>56234</v>
      </c>
      <c r="N40" s="15">
        <v>50738.98</v>
      </c>
      <c r="O40" s="15">
        <f t="shared" si="1"/>
        <v>90.228296048653846</v>
      </c>
      <c r="P40" s="14">
        <v>48459</v>
      </c>
      <c r="Q40" s="15">
        <v>201695.75</v>
      </c>
      <c r="R40" s="15">
        <f t="shared" si="19"/>
        <v>416.21938133267298</v>
      </c>
      <c r="S40" s="15">
        <v>7797</v>
      </c>
      <c r="T40" s="15">
        <v>157.13999999999999</v>
      </c>
      <c r="U40" s="15">
        <f t="shared" si="3"/>
        <v>2.0153905348210848</v>
      </c>
      <c r="V40" s="15">
        <v>26640</v>
      </c>
      <c r="W40" s="15">
        <v>4725.84</v>
      </c>
      <c r="X40" s="15">
        <f t="shared" si="4"/>
        <v>17.739639639639641</v>
      </c>
      <c r="Y40" s="14">
        <v>16270</v>
      </c>
      <c r="Z40" s="15">
        <v>18084.27</v>
      </c>
      <c r="AA40" s="15">
        <f>Z40/Y40*100</f>
        <v>111.15101413644746</v>
      </c>
      <c r="AB40" s="15">
        <f t="shared" si="21"/>
        <v>180172</v>
      </c>
      <c r="AC40" s="15">
        <f t="shared" si="11"/>
        <v>353479.56000000006</v>
      </c>
      <c r="AD40" s="15">
        <f t="shared" si="17"/>
        <v>196.19006282885246</v>
      </c>
    </row>
    <row r="41" spans="1:30">
      <c r="A41" s="45" t="s">
        <v>63</v>
      </c>
      <c r="B41" s="44" t="s">
        <v>64</v>
      </c>
      <c r="C41" s="41">
        <v>247</v>
      </c>
      <c r="D41" s="15">
        <v>37619</v>
      </c>
      <c r="E41" s="15">
        <v>36317.160000000003</v>
      </c>
      <c r="F41" s="15">
        <f t="shared" si="7"/>
        <v>96.539408277732008</v>
      </c>
      <c r="G41" s="15">
        <v>7050</v>
      </c>
      <c r="H41" s="15">
        <v>2231.38</v>
      </c>
      <c r="I41" s="15">
        <f t="shared" si="8"/>
        <v>31.65078014184397</v>
      </c>
      <c r="J41" s="14">
        <v>44669</v>
      </c>
      <c r="K41" s="15">
        <f t="shared" si="9"/>
        <v>38548.54</v>
      </c>
      <c r="L41" s="15">
        <f t="shared" si="18"/>
        <v>86.298193377957872</v>
      </c>
      <c r="M41" s="14">
        <v>29533</v>
      </c>
      <c r="N41" s="15">
        <v>7889.82</v>
      </c>
      <c r="O41" s="15">
        <f t="shared" si="1"/>
        <v>26.715267666677949</v>
      </c>
      <c r="P41" s="14">
        <v>43777</v>
      </c>
      <c r="Q41" s="15">
        <v>135833</v>
      </c>
      <c r="R41" s="15">
        <f t="shared" si="19"/>
        <v>310.2839390547548</v>
      </c>
      <c r="S41" s="15">
        <v>7836</v>
      </c>
      <c r="T41" s="15">
        <v>0</v>
      </c>
      <c r="U41" s="15">
        <f t="shared" si="3"/>
        <v>0</v>
      </c>
      <c r="V41" s="15">
        <v>27646</v>
      </c>
      <c r="W41" s="15">
        <v>9565.2900000000009</v>
      </c>
      <c r="X41" s="15">
        <f t="shared" si="4"/>
        <v>34.599182521883819</v>
      </c>
      <c r="Y41" s="14">
        <v>13228</v>
      </c>
      <c r="Z41" s="15">
        <v>2324.17</v>
      </c>
      <c r="AA41" s="15">
        <f>Z41/Y41*100</f>
        <v>17.570078621106745</v>
      </c>
      <c r="AB41" s="15">
        <f t="shared" si="21"/>
        <v>137156</v>
      </c>
      <c r="AC41" s="15">
        <f t="shared" si="11"/>
        <v>186271.00000000003</v>
      </c>
      <c r="AD41" s="15">
        <f t="shared" si="17"/>
        <v>135.8095890810464</v>
      </c>
    </row>
    <row r="42" spans="1:30">
      <c r="A42" s="45" t="s">
        <v>65</v>
      </c>
      <c r="B42" s="44" t="s">
        <v>66</v>
      </c>
      <c r="C42" s="41">
        <v>89</v>
      </c>
      <c r="D42" s="15">
        <v>3682</v>
      </c>
      <c r="E42" s="15">
        <v>7863.07</v>
      </c>
      <c r="F42" s="15">
        <f t="shared" si="7"/>
        <v>213.55431830526888</v>
      </c>
      <c r="G42" s="15">
        <v>383</v>
      </c>
      <c r="H42" s="15">
        <v>0</v>
      </c>
      <c r="I42" s="15">
        <f t="shared" si="8"/>
        <v>0</v>
      </c>
      <c r="J42" s="14">
        <v>4065</v>
      </c>
      <c r="K42" s="15">
        <f t="shared" si="9"/>
        <v>7863.07</v>
      </c>
      <c r="L42" s="15">
        <f t="shared" si="18"/>
        <v>193.43345633456335</v>
      </c>
      <c r="M42" s="14">
        <v>2383</v>
      </c>
      <c r="N42" s="15">
        <v>0</v>
      </c>
      <c r="O42" s="15">
        <f t="shared" si="1"/>
        <v>0</v>
      </c>
      <c r="P42" s="14">
        <v>6373</v>
      </c>
      <c r="Q42" s="15">
        <v>29346.1</v>
      </c>
      <c r="R42" s="15">
        <f t="shared" si="19"/>
        <v>460.47544327632198</v>
      </c>
      <c r="S42" s="15">
        <v>678</v>
      </c>
      <c r="T42" s="15">
        <v>0</v>
      </c>
      <c r="U42" s="15">
        <f t="shared" si="3"/>
        <v>0</v>
      </c>
      <c r="V42" s="15">
        <v>2380</v>
      </c>
      <c r="W42" s="15">
        <v>0</v>
      </c>
      <c r="X42" s="15">
        <f t="shared" si="4"/>
        <v>0</v>
      </c>
      <c r="Y42" s="14">
        <v>1267</v>
      </c>
      <c r="Z42" s="15">
        <v>0</v>
      </c>
      <c r="AA42" s="15">
        <f>Z42/Y42*100</f>
        <v>0</v>
      </c>
      <c r="AB42" s="15">
        <f t="shared" si="21"/>
        <v>14763</v>
      </c>
      <c r="AC42" s="15">
        <f t="shared" si="11"/>
        <v>37209.17</v>
      </c>
      <c r="AD42" s="15">
        <f t="shared" si="17"/>
        <v>252.04341935920885</v>
      </c>
    </row>
    <row r="43" spans="1:30" ht="0.75" customHeight="1">
      <c r="A43" s="45" t="s">
        <v>67</v>
      </c>
      <c r="B43" s="41" t="s">
        <v>68</v>
      </c>
      <c r="C43" s="41"/>
      <c r="D43" s="15">
        <v>552</v>
      </c>
      <c r="E43" s="15">
        <v>0</v>
      </c>
      <c r="F43" s="15">
        <f t="shared" si="7"/>
        <v>0</v>
      </c>
      <c r="G43" s="15">
        <v>18</v>
      </c>
      <c r="H43" s="15">
        <v>0</v>
      </c>
      <c r="I43" s="15">
        <f t="shared" si="8"/>
        <v>0</v>
      </c>
      <c r="J43" s="14">
        <v>570</v>
      </c>
      <c r="K43" s="15">
        <f t="shared" si="9"/>
        <v>0</v>
      </c>
      <c r="L43" s="15">
        <f t="shared" si="18"/>
        <v>0</v>
      </c>
      <c r="M43" s="14">
        <v>406</v>
      </c>
      <c r="N43" s="15"/>
      <c r="O43" s="15">
        <f t="shared" si="1"/>
        <v>0</v>
      </c>
      <c r="P43" s="14">
        <v>2639</v>
      </c>
      <c r="Q43" s="15"/>
      <c r="R43" s="15">
        <f t="shared" si="19"/>
        <v>0</v>
      </c>
      <c r="S43" s="15">
        <v>362</v>
      </c>
      <c r="T43" s="15"/>
      <c r="U43" s="15">
        <f t="shared" si="3"/>
        <v>0</v>
      </c>
      <c r="V43" s="15">
        <v>814</v>
      </c>
      <c r="W43" s="15"/>
      <c r="X43" s="15">
        <f t="shared" si="4"/>
        <v>0</v>
      </c>
      <c r="Y43" s="14">
        <v>1231</v>
      </c>
      <c r="Z43" s="15"/>
      <c r="AA43" s="15">
        <f>Z43/Y43*100</f>
        <v>0</v>
      </c>
      <c r="AB43" s="15">
        <f t="shared" si="21"/>
        <v>5616</v>
      </c>
      <c r="AC43" s="15">
        <f t="shared" si="11"/>
        <v>0</v>
      </c>
      <c r="AD43" s="15">
        <f t="shared" si="17"/>
        <v>0</v>
      </c>
    </row>
    <row r="44" spans="1:30">
      <c r="A44" s="45" t="s">
        <v>69</v>
      </c>
      <c r="B44" s="41" t="s">
        <v>70</v>
      </c>
      <c r="C44" s="41">
        <v>62</v>
      </c>
      <c r="D44" s="15">
        <v>1014</v>
      </c>
      <c r="E44" s="15">
        <v>30</v>
      </c>
      <c r="F44" s="15">
        <f t="shared" si="7"/>
        <v>2.9585798816568047</v>
      </c>
      <c r="G44" s="15">
        <v>8</v>
      </c>
      <c r="H44" s="15">
        <v>177.77</v>
      </c>
      <c r="I44" s="15">
        <f t="shared" si="8"/>
        <v>2222.125</v>
      </c>
      <c r="J44" s="14">
        <v>1022</v>
      </c>
      <c r="K44" s="15">
        <f t="shared" si="9"/>
        <v>207.77</v>
      </c>
      <c r="L44" s="15">
        <f t="shared" si="18"/>
        <v>20.329745596868886</v>
      </c>
      <c r="M44" s="14">
        <v>814</v>
      </c>
      <c r="N44" s="15">
        <v>35</v>
      </c>
      <c r="O44" s="15">
        <f t="shared" si="1"/>
        <v>4.2997542997542997</v>
      </c>
      <c r="P44" s="14">
        <v>3995</v>
      </c>
      <c r="Q44" s="15">
        <v>56805.43</v>
      </c>
      <c r="R44" s="15">
        <f t="shared" si="19"/>
        <v>1421.9131414267836</v>
      </c>
      <c r="S44" s="15">
        <v>910</v>
      </c>
      <c r="T44" s="15">
        <v>0</v>
      </c>
      <c r="U44" s="15">
        <f t="shared" si="3"/>
        <v>0</v>
      </c>
      <c r="V44" s="15">
        <v>2912</v>
      </c>
      <c r="W44" s="15">
        <v>1400.41</v>
      </c>
      <c r="X44" s="15">
        <f t="shared" si="4"/>
        <v>48.091002747252745</v>
      </c>
      <c r="Y44" s="14">
        <v>1131</v>
      </c>
      <c r="Z44" s="15">
        <v>3340.34</v>
      </c>
      <c r="AA44" s="15">
        <f>Z44/Y44*100</f>
        <v>295.34394341290897</v>
      </c>
      <c r="AB44" s="15">
        <f t="shared" si="21"/>
        <v>9970</v>
      </c>
      <c r="AC44" s="15">
        <f t="shared" si="11"/>
        <v>61753.95</v>
      </c>
      <c r="AD44" s="15">
        <f t="shared" si="17"/>
        <v>619.39769307923768</v>
      </c>
    </row>
    <row r="45" spans="1:30">
      <c r="A45" s="45" t="s">
        <v>71</v>
      </c>
      <c r="B45" s="41" t="s">
        <v>72</v>
      </c>
      <c r="C45" s="41">
        <v>23</v>
      </c>
      <c r="D45" s="15">
        <v>673</v>
      </c>
      <c r="E45" s="15">
        <v>0</v>
      </c>
      <c r="F45" s="15">
        <f t="shared" si="7"/>
        <v>0</v>
      </c>
      <c r="G45" s="15">
        <v>95</v>
      </c>
      <c r="H45" s="15">
        <v>0</v>
      </c>
      <c r="I45" s="15">
        <f t="shared" si="8"/>
        <v>0</v>
      </c>
      <c r="J45" s="14">
        <v>768</v>
      </c>
      <c r="K45" s="15">
        <f t="shared" si="9"/>
        <v>0</v>
      </c>
      <c r="L45" s="15">
        <f t="shared" ref="L45:L59" si="22">K45/J45*100</f>
        <v>0</v>
      </c>
      <c r="M45" s="14">
        <v>365</v>
      </c>
      <c r="N45" s="15"/>
      <c r="O45" s="15">
        <f t="shared" si="1"/>
        <v>0</v>
      </c>
      <c r="P45" s="14">
        <v>3949</v>
      </c>
      <c r="Q45" s="15">
        <v>0</v>
      </c>
      <c r="R45" s="15">
        <f t="shared" si="19"/>
        <v>0</v>
      </c>
      <c r="S45" s="15">
        <v>768</v>
      </c>
      <c r="T45" s="15">
        <v>0</v>
      </c>
      <c r="U45" s="15">
        <f t="shared" si="3"/>
        <v>0</v>
      </c>
      <c r="V45" s="15">
        <v>3356</v>
      </c>
      <c r="W45" s="15">
        <v>0</v>
      </c>
      <c r="X45" s="15">
        <f t="shared" si="4"/>
        <v>0</v>
      </c>
      <c r="Y45" s="14">
        <v>739</v>
      </c>
      <c r="Z45" s="15">
        <v>0</v>
      </c>
      <c r="AA45" s="15">
        <f t="shared" si="20"/>
        <v>0</v>
      </c>
      <c r="AB45" s="15">
        <f t="shared" si="21"/>
        <v>9580</v>
      </c>
      <c r="AC45" s="15">
        <f t="shared" si="11"/>
        <v>0</v>
      </c>
      <c r="AD45" s="15">
        <f t="shared" ref="AD45:AD59" si="23">AC45/AB45*100</f>
        <v>0</v>
      </c>
    </row>
    <row r="46" spans="1:30">
      <c r="A46" s="45" t="s">
        <v>73</v>
      </c>
      <c r="B46" s="41" t="s">
        <v>74</v>
      </c>
      <c r="C46" s="41">
        <v>14</v>
      </c>
      <c r="D46" s="15">
        <v>100</v>
      </c>
      <c r="E46" s="15">
        <v>44.51</v>
      </c>
      <c r="F46" s="15">
        <f t="shared" si="7"/>
        <v>44.51</v>
      </c>
      <c r="G46" s="15">
        <v>28</v>
      </c>
      <c r="H46" s="15">
        <v>18.45</v>
      </c>
      <c r="I46" s="15">
        <f t="shared" si="8"/>
        <v>65.892857142857139</v>
      </c>
      <c r="J46" s="14">
        <v>128</v>
      </c>
      <c r="K46" s="15">
        <f t="shared" si="9"/>
        <v>62.959999999999994</v>
      </c>
      <c r="L46" s="15">
        <f t="shared" si="22"/>
        <v>49.187499999999993</v>
      </c>
      <c r="M46" s="14">
        <v>0</v>
      </c>
      <c r="N46" s="15">
        <v>0</v>
      </c>
      <c r="O46" s="15">
        <v>0</v>
      </c>
      <c r="P46" s="14">
        <v>4233</v>
      </c>
      <c r="Q46" s="15">
        <v>91.26</v>
      </c>
      <c r="R46" s="15">
        <f t="shared" si="19"/>
        <v>2.155917788802268</v>
      </c>
      <c r="S46" s="15">
        <v>608</v>
      </c>
      <c r="T46" s="15">
        <v>69.03</v>
      </c>
      <c r="U46" s="15">
        <f t="shared" si="3"/>
        <v>11.353618421052632</v>
      </c>
      <c r="V46" s="15">
        <v>1686</v>
      </c>
      <c r="W46" s="15">
        <v>248.82</v>
      </c>
      <c r="X46" s="15">
        <f t="shared" si="4"/>
        <v>14.758007117437721</v>
      </c>
      <c r="Y46" s="14">
        <v>1905</v>
      </c>
      <c r="Z46" s="15">
        <v>158.56</v>
      </c>
      <c r="AA46" s="15">
        <f t="shared" si="20"/>
        <v>8.3233595800524931</v>
      </c>
      <c r="AB46" s="15">
        <f t="shared" si="21"/>
        <v>8560</v>
      </c>
      <c r="AC46" s="15">
        <f t="shared" si="11"/>
        <v>630.63</v>
      </c>
      <c r="AD46" s="15">
        <f t="shared" si="23"/>
        <v>7.3671728971962613</v>
      </c>
    </row>
    <row r="47" spans="1:30">
      <c r="A47" s="45" t="s">
        <v>75</v>
      </c>
      <c r="B47" s="41" t="s">
        <v>76</v>
      </c>
      <c r="C47" s="41">
        <v>11</v>
      </c>
      <c r="D47" s="15">
        <v>234</v>
      </c>
      <c r="E47" s="15">
        <v>168.76</v>
      </c>
      <c r="F47" s="15">
        <f t="shared" si="7"/>
        <v>72.119658119658112</v>
      </c>
      <c r="G47" s="15">
        <v>7</v>
      </c>
      <c r="H47" s="15">
        <v>27</v>
      </c>
      <c r="I47" s="15">
        <f t="shared" si="8"/>
        <v>385.71428571428572</v>
      </c>
      <c r="J47" s="14">
        <v>241</v>
      </c>
      <c r="K47" s="15">
        <f t="shared" si="9"/>
        <v>195.76</v>
      </c>
      <c r="L47" s="15">
        <f t="shared" si="22"/>
        <v>81.22821576763485</v>
      </c>
      <c r="M47" s="14">
        <v>49</v>
      </c>
      <c r="N47" s="15">
        <v>68</v>
      </c>
      <c r="O47" s="15">
        <f t="shared" si="1"/>
        <v>138.77551020408163</v>
      </c>
      <c r="P47" s="14">
        <v>2247</v>
      </c>
      <c r="Q47" s="15">
        <v>2157</v>
      </c>
      <c r="R47" s="15">
        <f t="shared" si="19"/>
        <v>95.994659546061413</v>
      </c>
      <c r="S47" s="15">
        <v>191</v>
      </c>
      <c r="T47" s="15">
        <v>24.98</v>
      </c>
      <c r="U47" s="15">
        <f t="shared" si="3"/>
        <v>13.078534031413614</v>
      </c>
      <c r="V47" s="15">
        <v>505</v>
      </c>
      <c r="W47" s="15">
        <v>698</v>
      </c>
      <c r="X47" s="15">
        <f t="shared" si="4"/>
        <v>138.21782178217822</v>
      </c>
      <c r="Y47" s="14">
        <v>339</v>
      </c>
      <c r="Z47" s="15">
        <v>424</v>
      </c>
      <c r="AA47" s="15">
        <f>Z47/Y47*100</f>
        <v>125.07374631268438</v>
      </c>
      <c r="AB47" s="15">
        <f t="shared" si="21"/>
        <v>3523</v>
      </c>
      <c r="AC47" s="15">
        <f t="shared" si="11"/>
        <v>3499.7400000000002</v>
      </c>
      <c r="AD47" s="15">
        <f t="shared" si="23"/>
        <v>99.339767243826287</v>
      </c>
    </row>
    <row r="48" spans="1:30">
      <c r="A48" s="45" t="s">
        <v>77</v>
      </c>
      <c r="B48" s="41" t="s">
        <v>78</v>
      </c>
      <c r="C48" s="41">
        <v>31</v>
      </c>
      <c r="D48" s="15">
        <v>8855</v>
      </c>
      <c r="E48" s="15">
        <v>4550</v>
      </c>
      <c r="F48" s="15">
        <f t="shared" si="7"/>
        <v>51.383399209486171</v>
      </c>
      <c r="G48" s="15">
        <v>681</v>
      </c>
      <c r="H48" s="15">
        <v>280</v>
      </c>
      <c r="I48" s="15">
        <f t="shared" si="8"/>
        <v>41.116005873715125</v>
      </c>
      <c r="J48" s="14">
        <v>9536</v>
      </c>
      <c r="K48" s="15">
        <f t="shared" si="9"/>
        <v>4830</v>
      </c>
      <c r="L48" s="15">
        <f t="shared" si="22"/>
        <v>50.650167785234899</v>
      </c>
      <c r="M48" s="14">
        <v>7616</v>
      </c>
      <c r="N48" s="15">
        <v>4540</v>
      </c>
      <c r="O48" s="15">
        <f t="shared" si="1"/>
        <v>59.611344537815128</v>
      </c>
      <c r="P48" s="14">
        <v>7572</v>
      </c>
      <c r="Q48" s="15">
        <v>5460</v>
      </c>
      <c r="R48" s="15">
        <f t="shared" si="19"/>
        <v>72.107765451664037</v>
      </c>
      <c r="S48" s="15">
        <v>949</v>
      </c>
      <c r="T48" s="15">
        <v>267.02</v>
      </c>
      <c r="U48" s="15">
        <f t="shared" si="3"/>
        <v>28.136986301369859</v>
      </c>
      <c r="V48" s="15">
        <v>2774</v>
      </c>
      <c r="W48" s="15">
        <v>942.38</v>
      </c>
      <c r="X48" s="15">
        <f t="shared" si="4"/>
        <v>33.971881759192499</v>
      </c>
      <c r="Y48" s="14">
        <v>1695</v>
      </c>
      <c r="Z48" s="15">
        <v>634.51</v>
      </c>
      <c r="AA48" s="15">
        <f t="shared" si="20"/>
        <v>37.43421828908555</v>
      </c>
      <c r="AB48" s="15">
        <f t="shared" si="21"/>
        <v>22526</v>
      </c>
      <c r="AC48" s="15">
        <f t="shared" si="11"/>
        <v>12133.91</v>
      </c>
      <c r="AD48" s="15">
        <f t="shared" si="23"/>
        <v>53.866243452011005</v>
      </c>
    </row>
    <row r="49" spans="1:30" ht="13.5" thickBot="1">
      <c r="A49" s="45" t="s">
        <v>79</v>
      </c>
      <c r="B49" s="30" t="s">
        <v>80</v>
      </c>
      <c r="C49" s="30">
        <v>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7">
        <v>0</v>
      </c>
      <c r="K49" s="15">
        <f t="shared" si="9"/>
        <v>0</v>
      </c>
      <c r="L49" s="25">
        <v>0</v>
      </c>
      <c r="M49" s="27">
        <v>0</v>
      </c>
      <c r="N49" s="25">
        <v>0</v>
      </c>
      <c r="O49" s="25">
        <v>0</v>
      </c>
      <c r="P49" s="27">
        <v>2189</v>
      </c>
      <c r="Q49" s="25">
        <v>0</v>
      </c>
      <c r="R49" s="25">
        <f t="shared" si="19"/>
        <v>0</v>
      </c>
      <c r="S49" s="25">
        <v>307</v>
      </c>
      <c r="T49" s="25">
        <v>0</v>
      </c>
      <c r="U49" s="25">
        <f t="shared" si="3"/>
        <v>0</v>
      </c>
      <c r="V49" s="25">
        <v>967</v>
      </c>
      <c r="W49" s="25">
        <v>0</v>
      </c>
      <c r="X49" s="25">
        <f t="shared" si="4"/>
        <v>0</v>
      </c>
      <c r="Y49" s="27">
        <v>190</v>
      </c>
      <c r="Z49" s="25">
        <v>0</v>
      </c>
      <c r="AA49" s="25">
        <f t="shared" si="20"/>
        <v>0</v>
      </c>
      <c r="AB49" s="15">
        <f t="shared" si="21"/>
        <v>3653</v>
      </c>
      <c r="AC49" s="15">
        <f>SUM(K49+Q49+T49+W49+Z49)</f>
        <v>0</v>
      </c>
      <c r="AD49" s="25">
        <f t="shared" si="23"/>
        <v>0</v>
      </c>
    </row>
    <row r="50" spans="1:30" ht="13.5" thickBot="1">
      <c r="A50" s="33"/>
      <c r="B50" s="23" t="s">
        <v>81</v>
      </c>
      <c r="C50" s="26">
        <f>SUM(C39:C49)</f>
        <v>1107</v>
      </c>
      <c r="D50" s="22">
        <f>SUM(D39:D49)</f>
        <v>164678</v>
      </c>
      <c r="E50" s="22">
        <f>SUM(E39:E49)</f>
        <v>198050.30000000002</v>
      </c>
      <c r="F50" s="46">
        <f t="shared" ref="F50:F59" si="24">E50/D50*100</f>
        <v>120.26518417760721</v>
      </c>
      <c r="G50" s="22">
        <f>SUM(G39:G49)</f>
        <v>19579</v>
      </c>
      <c r="H50" s="22">
        <f>SUM(H39:H49)</f>
        <v>2734.6</v>
      </c>
      <c r="I50" s="22">
        <f t="shared" ref="I50:I59" si="25">H50/G50*100</f>
        <v>13.967005465039072</v>
      </c>
      <c r="J50" s="24">
        <f>SUM(J39:J49)</f>
        <v>184257</v>
      </c>
      <c r="K50" s="22">
        <f>SUM(K39:K49)</f>
        <v>200784.9</v>
      </c>
      <c r="L50" s="22">
        <f t="shared" si="22"/>
        <v>108.97002556212247</v>
      </c>
      <c r="M50" s="24">
        <f>SUM(M39:M49)</f>
        <v>128016</v>
      </c>
      <c r="N50" s="22">
        <f>SUM(N39:N49)</f>
        <v>63271.8</v>
      </c>
      <c r="O50" s="22">
        <f t="shared" si="1"/>
        <v>49.42491563554556</v>
      </c>
      <c r="P50" s="24">
        <f>SUM(P39:P49)</f>
        <v>152779</v>
      </c>
      <c r="Q50" s="22">
        <f>SUM(Q39:Q49)</f>
        <v>496385.32999999996</v>
      </c>
      <c r="R50" s="22">
        <f t="shared" si="19"/>
        <v>324.90416222124765</v>
      </c>
      <c r="S50" s="24">
        <f>SUM(S39:S49)</f>
        <v>24076</v>
      </c>
      <c r="T50" s="24">
        <f>SUM(T39:T49)</f>
        <v>523.11999999999989</v>
      </c>
      <c r="U50" s="22">
        <f t="shared" si="3"/>
        <v>2.1727861771058312</v>
      </c>
      <c r="V50" s="24">
        <f>SUM(V39:V49)</f>
        <v>80911</v>
      </c>
      <c r="W50" s="24">
        <f>SUM(W39:W49)</f>
        <v>32228.68</v>
      </c>
      <c r="X50" s="22">
        <f t="shared" si="4"/>
        <v>39.832260137682148</v>
      </c>
      <c r="Y50" s="24">
        <f>SUM(Y39:Y49)</f>
        <v>45714</v>
      </c>
      <c r="Z50" s="24">
        <f>SUM(Z39:Z49)</f>
        <v>25821.250000000004</v>
      </c>
      <c r="AA50" s="22">
        <f t="shared" si="20"/>
        <v>56.484337402108778</v>
      </c>
      <c r="AB50" s="22">
        <f>SUM(AB39:AB49)</f>
        <v>487737</v>
      </c>
      <c r="AC50" s="22">
        <f>SUM(AC39:AC49)</f>
        <v>755743.28000000014</v>
      </c>
      <c r="AD50" s="22">
        <f t="shared" si="23"/>
        <v>154.94893354410269</v>
      </c>
    </row>
    <row r="51" spans="1:30" s="5" customFormat="1" ht="23.25" thickBot="1">
      <c r="A51" s="47"/>
      <c r="B51" s="28" t="s">
        <v>82</v>
      </c>
      <c r="C51" s="20">
        <f>SUM(C19+C38+C50)</f>
        <v>11986</v>
      </c>
      <c r="D51" s="21">
        <f t="shared" ref="D51:H51" si="26">SUM(D19+D38+D50)</f>
        <v>5755025</v>
      </c>
      <c r="E51" s="21">
        <f t="shared" si="26"/>
        <v>5388386.9800000004</v>
      </c>
      <c r="F51" s="48">
        <f t="shared" si="24"/>
        <v>93.629254086646029</v>
      </c>
      <c r="G51" s="21">
        <f t="shared" si="26"/>
        <v>446432</v>
      </c>
      <c r="H51" s="21">
        <f t="shared" si="26"/>
        <v>327290.15999999997</v>
      </c>
      <c r="I51" s="22">
        <f t="shared" si="25"/>
        <v>73.312432800516078</v>
      </c>
      <c r="J51" s="29">
        <f>SUM(J19+J38+J50)</f>
        <v>6201457</v>
      </c>
      <c r="K51" s="21">
        <f>SUM(K19+K38+K50)</f>
        <v>5715677.1400000006</v>
      </c>
      <c r="L51" s="21">
        <f>K51/J51*100</f>
        <v>92.166681797519516</v>
      </c>
      <c r="M51" s="29">
        <f>SUM(M19+M38+M50)</f>
        <v>4825923</v>
      </c>
      <c r="N51" s="21">
        <f>SUM(N19+N38+N50)</f>
        <v>4178110.96</v>
      </c>
      <c r="O51" s="21">
        <f t="shared" si="1"/>
        <v>86.576411600433744</v>
      </c>
      <c r="P51" s="29">
        <f>SUM(P19+P38+P50)</f>
        <v>1728506</v>
      </c>
      <c r="Q51" s="29">
        <f>SUM(Q19+Q38+Q50)</f>
        <v>2080875.75</v>
      </c>
      <c r="R51" s="21">
        <f>Q51/P51*100</f>
        <v>120.38579848724854</v>
      </c>
      <c r="S51" s="29">
        <f>SUM(S19+S38+S50)</f>
        <v>246021</v>
      </c>
      <c r="T51" s="29">
        <f>SUM(T19+T38+T50)</f>
        <v>132045.99</v>
      </c>
      <c r="U51" s="22">
        <f t="shared" si="3"/>
        <v>53.672649895740598</v>
      </c>
      <c r="V51" s="29">
        <f>SUM(V19+V38+V50)</f>
        <v>737156</v>
      </c>
      <c r="W51" s="29">
        <f>SUM(W19+W38+W50)</f>
        <v>593746.56000000006</v>
      </c>
      <c r="X51" s="22">
        <f t="shared" si="4"/>
        <v>80.545577869541873</v>
      </c>
      <c r="Y51" s="29">
        <f>SUM(Y19+Y38+Y50)</f>
        <v>623250</v>
      </c>
      <c r="Z51" s="29">
        <f>SUM(Z19+Z38+Z50)</f>
        <v>383587.67</v>
      </c>
      <c r="AA51" s="21">
        <f>Z51/Y51*100</f>
        <v>61.546356999598871</v>
      </c>
      <c r="AB51" s="29">
        <f>SUM(AB19+AB38+AB50)</f>
        <v>9536390</v>
      </c>
      <c r="AC51" s="29">
        <f>SUM(AC19+AC38+AC50)</f>
        <v>8905933.1100000013</v>
      </c>
      <c r="AD51" s="21">
        <f>AC51/AB51*100</f>
        <v>93.388935540597657</v>
      </c>
    </row>
    <row r="52" spans="1:30" s="5" customFormat="1">
      <c r="A52" s="49">
        <v>39</v>
      </c>
      <c r="B52" s="50" t="s">
        <v>83</v>
      </c>
      <c r="C52" s="51">
        <v>650</v>
      </c>
      <c r="D52" s="52">
        <v>434788</v>
      </c>
      <c r="E52" s="52">
        <v>291225.05</v>
      </c>
      <c r="F52" s="18">
        <f t="shared" si="24"/>
        <v>66.980930936456389</v>
      </c>
      <c r="G52" s="52">
        <v>20849</v>
      </c>
      <c r="H52" s="52">
        <v>0</v>
      </c>
      <c r="I52" s="18">
        <f t="shared" si="25"/>
        <v>0</v>
      </c>
      <c r="J52" s="53">
        <v>455637</v>
      </c>
      <c r="K52" s="15">
        <f t="shared" ref="K52:K58" si="27">SUM(E52+H52)</f>
        <v>291225.05</v>
      </c>
      <c r="L52" s="18">
        <f t="shared" si="22"/>
        <v>63.916023062218386</v>
      </c>
      <c r="M52" s="53">
        <v>382584</v>
      </c>
      <c r="N52" s="52">
        <v>286527.68</v>
      </c>
      <c r="O52" s="18">
        <f t="shared" si="1"/>
        <v>74.892750350249884</v>
      </c>
      <c r="P52" s="53">
        <v>19003</v>
      </c>
      <c r="Q52" s="52">
        <v>19514.400000000001</v>
      </c>
      <c r="R52" s="18">
        <f t="shared" si="19"/>
        <v>102.69115402831133</v>
      </c>
      <c r="S52" s="18">
        <v>4241</v>
      </c>
      <c r="T52" s="18">
        <v>338.08</v>
      </c>
      <c r="U52" s="18">
        <f t="shared" si="3"/>
        <v>7.9717047866069315</v>
      </c>
      <c r="V52" s="18">
        <v>5452</v>
      </c>
      <c r="W52" s="18">
        <v>66.790000000000006</v>
      </c>
      <c r="X52" s="18">
        <f t="shared" si="4"/>
        <v>1.2250550256786501</v>
      </c>
      <c r="Y52" s="53">
        <v>9195</v>
      </c>
      <c r="Z52" s="52">
        <v>512.23</v>
      </c>
      <c r="AA52" s="18">
        <f t="shared" si="20"/>
        <v>5.5707449700924414</v>
      </c>
      <c r="AB52" s="15">
        <f t="shared" ref="AB52:AB58" si="28">SUM(J52+P52+S52+V52+Y52)</f>
        <v>493528</v>
      </c>
      <c r="AC52" s="15">
        <f t="shared" si="11"/>
        <v>311656.55</v>
      </c>
      <c r="AD52" s="18">
        <f t="shared" si="23"/>
        <v>63.148706861616766</v>
      </c>
    </row>
    <row r="53" spans="1:30" s="5" customFormat="1">
      <c r="A53" s="49">
        <v>40</v>
      </c>
      <c r="B53" s="54" t="s">
        <v>84</v>
      </c>
      <c r="C53" s="55">
        <v>651</v>
      </c>
      <c r="D53" s="56">
        <v>574500</v>
      </c>
      <c r="E53" s="56">
        <v>589968.19999999995</v>
      </c>
      <c r="F53" s="15">
        <f t="shared" si="24"/>
        <v>102.69246301131419</v>
      </c>
      <c r="G53" s="56">
        <v>52752</v>
      </c>
      <c r="H53" s="56">
        <v>1910.5</v>
      </c>
      <c r="I53" s="15">
        <f t="shared" si="25"/>
        <v>3.6216636336063091</v>
      </c>
      <c r="J53" s="57">
        <v>627252</v>
      </c>
      <c r="K53" s="15">
        <f t="shared" si="27"/>
        <v>591878.69999999995</v>
      </c>
      <c r="L53" s="15">
        <f t="shared" si="22"/>
        <v>94.360591915211103</v>
      </c>
      <c r="M53" s="57">
        <v>504384</v>
      </c>
      <c r="N53" s="56">
        <v>573184.54</v>
      </c>
      <c r="O53" s="15">
        <f t="shared" si="1"/>
        <v>113.64050802563128</v>
      </c>
      <c r="P53" s="57">
        <v>32132</v>
      </c>
      <c r="Q53" s="56">
        <v>27798.16</v>
      </c>
      <c r="R53" s="15">
        <f t="shared" si="19"/>
        <v>86.512386406074938</v>
      </c>
      <c r="S53" s="15">
        <v>4545</v>
      </c>
      <c r="T53" s="15">
        <v>322.64</v>
      </c>
      <c r="U53" s="15">
        <f t="shared" si="3"/>
        <v>7.0987898789878994</v>
      </c>
      <c r="V53" s="15">
        <v>15085</v>
      </c>
      <c r="W53" s="15">
        <v>5625.95</v>
      </c>
      <c r="X53" s="15">
        <f t="shared" si="4"/>
        <v>37.29499502817368</v>
      </c>
      <c r="Y53" s="57">
        <v>14549</v>
      </c>
      <c r="Z53" s="56">
        <v>559.45000000000005</v>
      </c>
      <c r="AA53" s="15">
        <f t="shared" si="20"/>
        <v>3.8452814626434808</v>
      </c>
      <c r="AB53" s="15">
        <f t="shared" si="28"/>
        <v>693563</v>
      </c>
      <c r="AC53" s="15">
        <f t="shared" si="11"/>
        <v>626184.89999999991</v>
      </c>
      <c r="AD53" s="15">
        <f t="shared" si="23"/>
        <v>90.285222827630633</v>
      </c>
    </row>
    <row r="54" spans="1:30" s="5" customFormat="1" ht="22.5">
      <c r="A54" s="49">
        <v>41</v>
      </c>
      <c r="B54" s="54" t="s">
        <v>85</v>
      </c>
      <c r="C54" s="55">
        <v>945</v>
      </c>
      <c r="D54" s="56">
        <v>321738</v>
      </c>
      <c r="E54" s="56">
        <v>378717.35</v>
      </c>
      <c r="F54" s="15">
        <f t="shared" si="24"/>
        <v>117.70986019680609</v>
      </c>
      <c r="G54" s="56">
        <v>29948</v>
      </c>
      <c r="H54" s="56">
        <v>306.32</v>
      </c>
      <c r="I54" s="15">
        <f t="shared" si="25"/>
        <v>1.022839588620275</v>
      </c>
      <c r="J54" s="57">
        <v>351686</v>
      </c>
      <c r="K54" s="15">
        <f t="shared" si="27"/>
        <v>379023.67</v>
      </c>
      <c r="L54" s="15">
        <f t="shared" si="22"/>
        <v>107.77331767542637</v>
      </c>
      <c r="M54" s="57">
        <v>268389</v>
      </c>
      <c r="N54" s="56">
        <v>358277.43</v>
      </c>
      <c r="O54" s="15">
        <f t="shared" si="1"/>
        <v>133.49184579099739</v>
      </c>
      <c r="P54" s="57">
        <v>27147</v>
      </c>
      <c r="Q54" s="56">
        <v>32109.200000000001</v>
      </c>
      <c r="R54" s="15">
        <f t="shared" si="19"/>
        <v>118.27899952112573</v>
      </c>
      <c r="S54" s="15">
        <v>4804</v>
      </c>
      <c r="T54" s="15">
        <v>362.5</v>
      </c>
      <c r="U54" s="15">
        <f t="shared" si="3"/>
        <v>7.5457951706910915</v>
      </c>
      <c r="V54" s="15">
        <v>8210</v>
      </c>
      <c r="W54" s="15">
        <v>5045.09</v>
      </c>
      <c r="X54" s="15">
        <f t="shared" si="4"/>
        <v>61.45054811205847</v>
      </c>
      <c r="Y54" s="57">
        <v>16803</v>
      </c>
      <c r="Z54" s="56">
        <v>5873.45</v>
      </c>
      <c r="AA54" s="15">
        <f t="shared" si="20"/>
        <v>34.954769981550918</v>
      </c>
      <c r="AB54" s="15">
        <f t="shared" si="28"/>
        <v>408650</v>
      </c>
      <c r="AC54" s="15">
        <f t="shared" si="11"/>
        <v>422413.91000000003</v>
      </c>
      <c r="AD54" s="15">
        <f t="shared" si="23"/>
        <v>103.36814144133122</v>
      </c>
    </row>
    <row r="55" spans="1:30" s="5" customFormat="1">
      <c r="A55" s="49">
        <v>42</v>
      </c>
      <c r="B55" s="54" t="s">
        <v>86</v>
      </c>
      <c r="C55" s="55">
        <v>415</v>
      </c>
      <c r="D55" s="56">
        <v>124116</v>
      </c>
      <c r="E55" s="56">
        <v>86785</v>
      </c>
      <c r="F55" s="15">
        <f t="shared" si="24"/>
        <v>69.922491862451253</v>
      </c>
      <c r="G55" s="56">
        <v>25373</v>
      </c>
      <c r="H55" s="56">
        <v>13825</v>
      </c>
      <c r="I55" s="15">
        <f t="shared" si="25"/>
        <v>54.487053166752062</v>
      </c>
      <c r="J55" s="57">
        <v>149489</v>
      </c>
      <c r="K55" s="15">
        <f t="shared" si="27"/>
        <v>100610</v>
      </c>
      <c r="L55" s="15">
        <f t="shared" si="22"/>
        <v>67.302610894447085</v>
      </c>
      <c r="M55" s="57">
        <v>110422</v>
      </c>
      <c r="N55" s="56">
        <v>86785</v>
      </c>
      <c r="O55" s="15">
        <f t="shared" si="1"/>
        <v>78.593939613482817</v>
      </c>
      <c r="P55" s="57">
        <v>14818</v>
      </c>
      <c r="Q55" s="56">
        <v>32092</v>
      </c>
      <c r="R55" s="15">
        <f t="shared" si="19"/>
        <v>216.57443649615331</v>
      </c>
      <c r="S55" s="15">
        <v>5485</v>
      </c>
      <c r="T55" s="15">
        <v>664</v>
      </c>
      <c r="U55" s="15">
        <f t="shared" si="3"/>
        <v>12.105742935278032</v>
      </c>
      <c r="V55" s="15">
        <v>10324</v>
      </c>
      <c r="W55" s="15">
        <v>12113</v>
      </c>
      <c r="X55" s="15">
        <f t="shared" si="4"/>
        <v>117.32855482371174</v>
      </c>
      <c r="Y55" s="57">
        <v>9610</v>
      </c>
      <c r="Z55" s="56">
        <v>6900</v>
      </c>
      <c r="AA55" s="15">
        <f t="shared" si="20"/>
        <v>71.800208116545264</v>
      </c>
      <c r="AB55" s="15">
        <f t="shared" si="28"/>
        <v>189726</v>
      </c>
      <c r="AC55" s="15">
        <f t="shared" si="11"/>
        <v>152379</v>
      </c>
      <c r="AD55" s="15">
        <f t="shared" si="23"/>
        <v>80.315296796432762</v>
      </c>
    </row>
    <row r="56" spans="1:30" s="5" customFormat="1">
      <c r="A56" s="49">
        <v>43</v>
      </c>
      <c r="B56" s="54" t="s">
        <v>87</v>
      </c>
      <c r="C56" s="55">
        <v>401</v>
      </c>
      <c r="D56" s="56">
        <v>216340</v>
      </c>
      <c r="E56" s="56">
        <v>314106</v>
      </c>
      <c r="F56" s="15">
        <f t="shared" si="24"/>
        <v>145.19090320791349</v>
      </c>
      <c r="G56" s="56">
        <v>5390</v>
      </c>
      <c r="H56" s="56">
        <v>1119</v>
      </c>
      <c r="I56" s="15">
        <f t="shared" si="25"/>
        <v>20.760667903525047</v>
      </c>
      <c r="J56" s="57">
        <v>221730</v>
      </c>
      <c r="K56" s="15">
        <f t="shared" si="27"/>
        <v>315225</v>
      </c>
      <c r="L56" s="15">
        <f t="shared" si="22"/>
        <v>142.16614801785957</v>
      </c>
      <c r="M56" s="57">
        <v>196499</v>
      </c>
      <c r="N56" s="56">
        <v>285735</v>
      </c>
      <c r="O56" s="15">
        <f t="shared" si="1"/>
        <v>145.41295375548987</v>
      </c>
      <c r="P56" s="57">
        <v>18387</v>
      </c>
      <c r="Q56" s="56">
        <v>41883</v>
      </c>
      <c r="R56" s="15">
        <f t="shared" si="19"/>
        <v>227.7859357154511</v>
      </c>
      <c r="S56" s="15">
        <v>210</v>
      </c>
      <c r="T56" s="15">
        <v>257</v>
      </c>
      <c r="U56" s="15">
        <f t="shared" si="3"/>
        <v>122.38095238095239</v>
      </c>
      <c r="V56" s="15">
        <v>600</v>
      </c>
      <c r="W56" s="15">
        <v>4393</v>
      </c>
      <c r="X56" s="15">
        <f t="shared" si="4"/>
        <v>732.16666666666663</v>
      </c>
      <c r="Y56" s="57">
        <v>12794</v>
      </c>
      <c r="Z56" s="56">
        <v>9278</v>
      </c>
      <c r="AA56" s="15">
        <f t="shared" si="20"/>
        <v>72.518367984992977</v>
      </c>
      <c r="AB56" s="15">
        <f t="shared" si="28"/>
        <v>253721</v>
      </c>
      <c r="AC56" s="15">
        <f t="shared" si="11"/>
        <v>371036</v>
      </c>
      <c r="AD56" s="15">
        <f t="shared" si="23"/>
        <v>146.23779663488634</v>
      </c>
    </row>
    <row r="57" spans="1:30" s="5" customFormat="1" ht="22.5">
      <c r="A57" s="49">
        <v>44</v>
      </c>
      <c r="B57" s="54" t="s">
        <v>88</v>
      </c>
      <c r="C57" s="55">
        <v>571</v>
      </c>
      <c r="D57" s="56">
        <v>355775</v>
      </c>
      <c r="E57" s="56">
        <v>304096.18</v>
      </c>
      <c r="F57" s="15">
        <f t="shared" si="24"/>
        <v>85.474296957346638</v>
      </c>
      <c r="G57" s="56">
        <v>8028</v>
      </c>
      <c r="H57" s="56">
        <v>19241.82</v>
      </c>
      <c r="I57" s="15">
        <f t="shared" si="25"/>
        <v>239.68385650224215</v>
      </c>
      <c r="J57" s="57">
        <v>363803</v>
      </c>
      <c r="K57" s="15">
        <f t="shared" si="27"/>
        <v>323338</v>
      </c>
      <c r="L57" s="15">
        <f t="shared" si="22"/>
        <v>88.877222013012542</v>
      </c>
      <c r="M57" s="57">
        <v>295517</v>
      </c>
      <c r="N57" s="56">
        <v>304096.18</v>
      </c>
      <c r="O57" s="15">
        <f t="shared" si="1"/>
        <v>102.90310878900368</v>
      </c>
      <c r="P57" s="57">
        <v>28131</v>
      </c>
      <c r="Q57" s="56">
        <v>41353</v>
      </c>
      <c r="R57" s="15">
        <f t="shared" si="19"/>
        <v>147.0015285627955</v>
      </c>
      <c r="S57" s="15">
        <v>5310</v>
      </c>
      <c r="T57" s="15">
        <v>51</v>
      </c>
      <c r="U57" s="15">
        <f t="shared" si="3"/>
        <v>0.96045197740112997</v>
      </c>
      <c r="V57" s="15">
        <v>6402</v>
      </c>
      <c r="W57" s="15">
        <v>1532</v>
      </c>
      <c r="X57" s="15">
        <f t="shared" si="4"/>
        <v>23.9300218681662</v>
      </c>
      <c r="Y57" s="57">
        <v>36922</v>
      </c>
      <c r="Z57" s="56">
        <v>19191</v>
      </c>
      <c r="AA57" s="15">
        <f t="shared" si="20"/>
        <v>51.977140999945838</v>
      </c>
      <c r="AB57" s="15">
        <f t="shared" si="28"/>
        <v>440568</v>
      </c>
      <c r="AC57" s="15">
        <f t="shared" si="11"/>
        <v>385465</v>
      </c>
      <c r="AD57" s="15">
        <f t="shared" si="23"/>
        <v>87.492736649053043</v>
      </c>
    </row>
    <row r="58" spans="1:30" s="5" customFormat="1" ht="13.5" thickBot="1">
      <c r="A58" s="49">
        <v>45</v>
      </c>
      <c r="B58" s="54" t="s">
        <v>89</v>
      </c>
      <c r="C58" s="55">
        <v>500</v>
      </c>
      <c r="D58" s="56">
        <v>251212</v>
      </c>
      <c r="E58" s="56">
        <v>294937</v>
      </c>
      <c r="F58" s="25">
        <f t="shared" si="24"/>
        <v>117.40561756603984</v>
      </c>
      <c r="G58" s="56">
        <v>11837</v>
      </c>
      <c r="H58" s="56">
        <v>862</v>
      </c>
      <c r="I58" s="25">
        <f t="shared" si="25"/>
        <v>7.2822505702458393</v>
      </c>
      <c r="J58" s="57">
        <v>263049</v>
      </c>
      <c r="K58" s="15">
        <f t="shared" si="27"/>
        <v>295799</v>
      </c>
      <c r="L58" s="15">
        <f t="shared" si="22"/>
        <v>112.45015187284497</v>
      </c>
      <c r="M58" s="57">
        <v>208573</v>
      </c>
      <c r="N58" s="56">
        <v>286491</v>
      </c>
      <c r="O58" s="15">
        <f t="shared" si="1"/>
        <v>137.35766374362933</v>
      </c>
      <c r="P58" s="57">
        <v>10226</v>
      </c>
      <c r="Q58" s="56">
        <v>9383</v>
      </c>
      <c r="R58" s="15">
        <f t="shared" si="19"/>
        <v>91.756307451593983</v>
      </c>
      <c r="S58" s="15">
        <v>2958</v>
      </c>
      <c r="T58" s="15">
        <v>476</v>
      </c>
      <c r="U58" s="25">
        <f t="shared" si="3"/>
        <v>16.091954022988507</v>
      </c>
      <c r="V58" s="15">
        <v>7847</v>
      </c>
      <c r="W58" s="15">
        <v>5686</v>
      </c>
      <c r="X58" s="25">
        <f t="shared" si="4"/>
        <v>72.460813049573076</v>
      </c>
      <c r="Y58" s="57">
        <v>5324</v>
      </c>
      <c r="Z58" s="56">
        <v>520</v>
      </c>
      <c r="AA58" s="15">
        <f t="shared" si="20"/>
        <v>9.7670924117205118</v>
      </c>
      <c r="AB58" s="15">
        <f t="shared" si="28"/>
        <v>289404</v>
      </c>
      <c r="AC58" s="15">
        <f t="shared" si="11"/>
        <v>311864</v>
      </c>
      <c r="AD58" s="15">
        <f t="shared" si="23"/>
        <v>107.76077732166797</v>
      </c>
    </row>
    <row r="59" spans="1:30" s="5" customFormat="1" ht="13.5" thickBot="1">
      <c r="A59" s="47"/>
      <c r="B59" s="19" t="s">
        <v>90</v>
      </c>
      <c r="C59" s="20">
        <f>SUM(C52:C58)</f>
        <v>4133</v>
      </c>
      <c r="D59" s="21">
        <f>SUM(D52:D58)</f>
        <v>2278469</v>
      </c>
      <c r="E59" s="21">
        <f>SUM(E52:E58)</f>
        <v>2259834.7800000003</v>
      </c>
      <c r="F59" s="22">
        <f t="shared" si="24"/>
        <v>99.182160477057195</v>
      </c>
      <c r="G59" s="22">
        <f>SUM(G52:G58)</f>
        <v>154177</v>
      </c>
      <c r="H59" s="22">
        <f>SUM(H52:H58)</f>
        <v>37264.639999999999</v>
      </c>
      <c r="I59" s="22">
        <f t="shared" si="25"/>
        <v>24.170038332565817</v>
      </c>
      <c r="J59" s="21">
        <f>SUM(J52:J58)</f>
        <v>2432646</v>
      </c>
      <c r="K59" s="21">
        <f>SUM(K52:K58)</f>
        <v>2297099.42</v>
      </c>
      <c r="L59" s="22">
        <f t="shared" si="22"/>
        <v>94.428018708846253</v>
      </c>
      <c r="M59" s="21">
        <f>SUM(M52:M58)</f>
        <v>1966368</v>
      </c>
      <c r="N59" s="21">
        <f>SUM(N52:N58)</f>
        <v>2181096.83</v>
      </c>
      <c r="O59" s="22">
        <f t="shared" si="1"/>
        <v>110.92007345522303</v>
      </c>
      <c r="P59" s="21">
        <f>SUM(P52:P58)</f>
        <v>149844</v>
      </c>
      <c r="Q59" s="21">
        <f>SUM(Q52:Q58)</f>
        <v>204132.76</v>
      </c>
      <c r="R59" s="22">
        <f t="shared" si="19"/>
        <v>136.23018606016925</v>
      </c>
      <c r="S59" s="21">
        <f>SUM(S52:S58)</f>
        <v>27553</v>
      </c>
      <c r="T59" s="21">
        <f>SUM(T52:T58)</f>
        <v>2471.2200000000003</v>
      </c>
      <c r="U59" s="22">
        <f t="shared" si="3"/>
        <v>8.9689688963089331</v>
      </c>
      <c r="V59" s="21">
        <f>SUM(V52:V58)</f>
        <v>53920</v>
      </c>
      <c r="W59" s="21">
        <f>SUM(W52:W58)</f>
        <v>34461.83</v>
      </c>
      <c r="X59" s="22">
        <f t="shared" si="4"/>
        <v>63.912889465875381</v>
      </c>
      <c r="Y59" s="21">
        <f>SUM(Y52:Y58)</f>
        <v>105197</v>
      </c>
      <c r="Z59" s="21">
        <f>SUM(Z52:Z58)</f>
        <v>42834.130000000005</v>
      </c>
      <c r="AA59" s="22">
        <f t="shared" si="20"/>
        <v>40.718014772284384</v>
      </c>
      <c r="AB59" s="22">
        <f>SUM(AB52:AB58)</f>
        <v>2769160</v>
      </c>
      <c r="AC59" s="22">
        <f>SUM(AC52:AC58)</f>
        <v>2580999.36</v>
      </c>
      <c r="AD59" s="22">
        <f t="shared" si="23"/>
        <v>93.205136575712487</v>
      </c>
    </row>
    <row r="60" spans="1:30">
      <c r="A60" s="16">
        <v>46</v>
      </c>
      <c r="B60" s="43" t="s">
        <v>91</v>
      </c>
      <c r="C60" s="43">
        <v>323</v>
      </c>
      <c r="D60" s="18">
        <v>127624</v>
      </c>
      <c r="E60" s="18">
        <v>50180.639999999999</v>
      </c>
      <c r="F60" s="18">
        <f t="shared" ref="F60:F64" si="29">E60/D60*100</f>
        <v>39.319124929480346</v>
      </c>
      <c r="G60" s="18">
        <v>29690</v>
      </c>
      <c r="H60" s="18">
        <v>0</v>
      </c>
      <c r="I60" s="18">
        <f t="shared" ref="I60:I63" si="30">H60/G60*100</f>
        <v>0</v>
      </c>
      <c r="J60" s="17">
        <v>157314</v>
      </c>
      <c r="K60" s="15">
        <f>SUM(E60+H60)</f>
        <v>50180.639999999999</v>
      </c>
      <c r="L60" s="18">
        <f>K60/J60*100</f>
        <v>31.898394294214121</v>
      </c>
      <c r="M60" s="17">
        <v>22527</v>
      </c>
      <c r="N60" s="18">
        <v>0</v>
      </c>
      <c r="O60" s="52">
        <f t="shared" si="1"/>
        <v>0</v>
      </c>
      <c r="P60" s="17">
        <v>11086</v>
      </c>
      <c r="Q60" s="18">
        <v>14630.33</v>
      </c>
      <c r="R60" s="18">
        <f>Q60/P60*100</f>
        <v>131.97122496842866</v>
      </c>
      <c r="S60" s="18">
        <v>754</v>
      </c>
      <c r="T60" s="18">
        <v>0</v>
      </c>
      <c r="U60" s="18">
        <f t="shared" si="3"/>
        <v>0</v>
      </c>
      <c r="V60" s="18">
        <v>1538</v>
      </c>
      <c r="W60" s="18">
        <v>761</v>
      </c>
      <c r="X60" s="18">
        <f t="shared" si="4"/>
        <v>49.479843953185956</v>
      </c>
      <c r="Y60" s="17">
        <v>7438</v>
      </c>
      <c r="Z60" s="18">
        <v>0</v>
      </c>
      <c r="AA60" s="18">
        <f>Z60/Y60*100</f>
        <v>0</v>
      </c>
      <c r="AB60" s="15">
        <f>SUM(J60+P60+S60+V60+Y60)</f>
        <v>178130</v>
      </c>
      <c r="AC60" s="15">
        <f t="shared" si="11"/>
        <v>65571.97</v>
      </c>
      <c r="AD60" s="18">
        <f>AC60/AB60*100</f>
        <v>36.811300735417952</v>
      </c>
    </row>
    <row r="61" spans="1:30">
      <c r="A61" s="16">
        <v>47</v>
      </c>
      <c r="B61" s="41" t="s">
        <v>92</v>
      </c>
      <c r="C61" s="41">
        <v>1341</v>
      </c>
      <c r="D61" s="15">
        <v>955710</v>
      </c>
      <c r="E61" s="15">
        <v>744943.3</v>
      </c>
      <c r="F61" s="15">
        <f t="shared" si="29"/>
        <v>77.946584214876907</v>
      </c>
      <c r="G61" s="15">
        <v>50818</v>
      </c>
      <c r="H61" s="15">
        <v>0</v>
      </c>
      <c r="I61" s="15">
        <f t="shared" si="30"/>
        <v>0</v>
      </c>
      <c r="J61" s="14">
        <v>1006528</v>
      </c>
      <c r="K61" s="15">
        <f>SUM(E61+H61)</f>
        <v>744943.3</v>
      </c>
      <c r="L61" s="15">
        <f>K61/J61*100</f>
        <v>74.011184984421703</v>
      </c>
      <c r="M61" s="14">
        <v>893949</v>
      </c>
      <c r="N61" s="15">
        <v>744943.3</v>
      </c>
      <c r="O61" s="56">
        <f t="shared" si="1"/>
        <v>83.331744875826246</v>
      </c>
      <c r="P61" s="14">
        <v>23032</v>
      </c>
      <c r="Q61" s="15">
        <v>0</v>
      </c>
      <c r="R61" s="15">
        <f>Q61/P61*100</f>
        <v>0</v>
      </c>
      <c r="S61" s="15">
        <v>3280</v>
      </c>
      <c r="T61" s="15">
        <v>5.82</v>
      </c>
      <c r="U61" s="15">
        <f t="shared" si="3"/>
        <v>0.17743902439024392</v>
      </c>
      <c r="V61" s="15">
        <v>8124</v>
      </c>
      <c r="W61" s="15">
        <v>1.43</v>
      </c>
      <c r="X61" s="15">
        <f t="shared" si="4"/>
        <v>1.7602166420482519E-2</v>
      </c>
      <c r="Y61" s="14">
        <v>55630</v>
      </c>
      <c r="Z61" s="15">
        <v>21103.27</v>
      </c>
      <c r="AA61" s="15">
        <f>Z61/Y61*100</f>
        <v>37.935053028941219</v>
      </c>
      <c r="AB61" s="15">
        <f>SUM(J61+P61+S61+V61+Y61)</f>
        <v>1096594</v>
      </c>
      <c r="AC61" s="15">
        <f t="shared" si="11"/>
        <v>766053.82000000007</v>
      </c>
      <c r="AD61" s="15">
        <f>AC61/AB61*100</f>
        <v>69.857560774543728</v>
      </c>
    </row>
    <row r="62" spans="1:30" s="4" customFormat="1" ht="13.5" thickBot="1">
      <c r="A62" s="16"/>
      <c r="B62" s="30" t="s">
        <v>93</v>
      </c>
      <c r="C62" s="30">
        <f>C60+C61</f>
        <v>1664</v>
      </c>
      <c r="D62" s="25">
        <f t="shared" ref="D62:E62" si="31">D60+D61</f>
        <v>1083334</v>
      </c>
      <c r="E62" s="37">
        <f t="shared" si="31"/>
        <v>795123.94000000006</v>
      </c>
      <c r="F62" s="15">
        <f t="shared" si="29"/>
        <v>73.396010833224111</v>
      </c>
      <c r="G62" s="38">
        <f>SUM(G60:G61)</f>
        <v>80508</v>
      </c>
      <c r="H62" s="38">
        <f>SUM(H60:H61)</f>
        <v>0</v>
      </c>
      <c r="I62" s="15">
        <f t="shared" si="30"/>
        <v>0</v>
      </c>
      <c r="J62" s="27">
        <f>J60+J61</f>
        <v>1163842</v>
      </c>
      <c r="K62" s="25">
        <f>K60+K61</f>
        <v>795123.94000000006</v>
      </c>
      <c r="L62" s="31">
        <f>K62/J62*100</f>
        <v>68.318890364843341</v>
      </c>
      <c r="M62" s="27">
        <f>M60+M61</f>
        <v>916476</v>
      </c>
      <c r="N62" s="25">
        <f>N60+N61</f>
        <v>744943.3</v>
      </c>
      <c r="O62" s="31">
        <f t="shared" si="1"/>
        <v>81.283448775527134</v>
      </c>
      <c r="P62" s="27">
        <f>P60+P61</f>
        <v>34118</v>
      </c>
      <c r="Q62" s="25">
        <f>Q60+Q61</f>
        <v>14630.33</v>
      </c>
      <c r="R62" s="31">
        <f>Q62/P62*100</f>
        <v>42.881558121812532</v>
      </c>
      <c r="S62" s="24">
        <f>SUM(S60:S61)</f>
        <v>4034</v>
      </c>
      <c r="T62" s="24">
        <f>SUM(T60:T61)</f>
        <v>5.82</v>
      </c>
      <c r="U62" s="15">
        <f t="shared" si="3"/>
        <v>0.1442736737729301</v>
      </c>
      <c r="V62" s="24">
        <f>SUM(V60:V61)</f>
        <v>9662</v>
      </c>
      <c r="W62" s="24">
        <f>SUM(W60:W61)</f>
        <v>762.43</v>
      </c>
      <c r="X62" s="15">
        <f t="shared" si="4"/>
        <v>7.8910163527220041</v>
      </c>
      <c r="Y62" s="27">
        <f>Y60+Y61</f>
        <v>63068</v>
      </c>
      <c r="Z62" s="25">
        <f>Z60+Z61</f>
        <v>21103.27</v>
      </c>
      <c r="AA62" s="15">
        <f>Z62/Y62*100</f>
        <v>33.461137185260355</v>
      </c>
      <c r="AB62" s="31">
        <f>SUM(AB60:AB61)</f>
        <v>1274724</v>
      </c>
      <c r="AC62" s="31">
        <f>SUM(AC60:AC61)</f>
        <v>831625.79</v>
      </c>
      <c r="AD62" s="31">
        <f>AC62/AB62*100</f>
        <v>65.239674627605666</v>
      </c>
    </row>
    <row r="63" spans="1:30" s="4" customFormat="1" hidden="1">
      <c r="A63" s="33"/>
      <c r="B63" s="34" t="s">
        <v>94</v>
      </c>
      <c r="C63" s="34"/>
      <c r="D63" s="36">
        <v>4990</v>
      </c>
      <c r="E63" s="36"/>
      <c r="F63" s="25">
        <f t="shared" si="29"/>
        <v>0</v>
      </c>
      <c r="G63" s="36">
        <v>8190</v>
      </c>
      <c r="H63" s="36"/>
      <c r="I63" s="25">
        <f t="shared" si="30"/>
        <v>0</v>
      </c>
      <c r="J63" s="35">
        <v>13180</v>
      </c>
      <c r="K63" s="36"/>
      <c r="L63" s="15">
        <f>K63/J63*100</f>
        <v>0</v>
      </c>
      <c r="M63" s="35">
        <v>2997</v>
      </c>
      <c r="N63" s="36"/>
      <c r="O63" s="56">
        <f t="shared" si="1"/>
        <v>0</v>
      </c>
      <c r="P63" s="35">
        <v>12918</v>
      </c>
      <c r="Q63" s="36"/>
      <c r="R63" s="56">
        <f>Q63/P63*100</f>
        <v>0</v>
      </c>
      <c r="S63" s="58">
        <v>6736</v>
      </c>
      <c r="T63" s="58"/>
      <c r="U63" s="25">
        <f t="shared" si="3"/>
        <v>0</v>
      </c>
      <c r="V63" s="58">
        <v>11609</v>
      </c>
      <c r="W63" s="58"/>
      <c r="X63" s="25">
        <f t="shared" si="4"/>
        <v>0</v>
      </c>
      <c r="Y63" s="35">
        <v>10971</v>
      </c>
      <c r="Z63" s="36"/>
      <c r="AA63" s="15">
        <f>Z63/Y63*100</f>
        <v>0</v>
      </c>
      <c r="AB63" s="15">
        <f>SUM(J63+P63+S63+V63+Y63)</f>
        <v>55414</v>
      </c>
      <c r="AC63" s="15">
        <f t="shared" si="11"/>
        <v>0</v>
      </c>
      <c r="AD63" s="15">
        <f>AC63/AB63*100</f>
        <v>0</v>
      </c>
    </row>
    <row r="64" spans="1:30" ht="13.5" thickBot="1">
      <c r="A64" s="33"/>
      <c r="B64" s="32" t="s">
        <v>95</v>
      </c>
      <c r="C64" s="26">
        <f>SUM(C51+C59+C62)</f>
        <v>17783</v>
      </c>
      <c r="D64" s="38">
        <f>SUM(D51+D59+D62+D63)</f>
        <v>9121818</v>
      </c>
      <c r="E64" s="38">
        <f>SUM(E51+E59+E62+E63)</f>
        <v>8443345.7000000011</v>
      </c>
      <c r="F64" s="39">
        <f t="shared" si="29"/>
        <v>92.562093433567753</v>
      </c>
      <c r="G64" s="38">
        <f>SUM(G51+G59+G62+G63)</f>
        <v>689307</v>
      </c>
      <c r="H64" s="38">
        <f>SUM(H51+H59+H62+H63)</f>
        <v>364554.8</v>
      </c>
      <c r="I64" s="22">
        <f>H64/G64*100</f>
        <v>52.887146075696315</v>
      </c>
      <c r="J64" s="38">
        <f>SUM(J51+J59+J62+J63)</f>
        <v>9811125</v>
      </c>
      <c r="K64" s="38">
        <f>SUM(K51+K59+K62+K63)</f>
        <v>8807900.5</v>
      </c>
      <c r="L64" s="22">
        <f>K64/J64*100</f>
        <v>89.774623195607035</v>
      </c>
      <c r="M64" s="38">
        <f>SUM(M51+M59+M62+M63)</f>
        <v>7711764</v>
      </c>
      <c r="N64" s="38">
        <f>SUM(N51+N59+N62+N63)</f>
        <v>7104151.0899999999</v>
      </c>
      <c r="O64" s="21">
        <f t="shared" si="1"/>
        <v>92.120960781476185</v>
      </c>
      <c r="P64" s="38">
        <f>SUM(P51+P59+P62+P63)</f>
        <v>1925386</v>
      </c>
      <c r="Q64" s="38">
        <f>SUM(Q51+Q59+Q62+Q63)</f>
        <v>2299638.84</v>
      </c>
      <c r="R64" s="22">
        <f>Q64/P64*100</f>
        <v>119.43780831480024</v>
      </c>
      <c r="S64" s="38">
        <f>SUM(S51+S59+S62+S63)</f>
        <v>284344</v>
      </c>
      <c r="T64" s="38">
        <f>SUM(T51+T59+T62+T63)</f>
        <v>134523.03</v>
      </c>
      <c r="U64" s="22">
        <f t="shared" si="3"/>
        <v>47.309959063669361</v>
      </c>
      <c r="V64" s="38">
        <f>SUM(V51+V59+V62+V63)</f>
        <v>812347</v>
      </c>
      <c r="W64" s="38">
        <f>SUM(W51+W59+W62+W63)</f>
        <v>628970.82000000007</v>
      </c>
      <c r="X64" s="22">
        <f t="shared" si="4"/>
        <v>77.426373212432637</v>
      </c>
      <c r="Y64" s="38">
        <f>SUM(Y51+Y59+Y62+Y63)</f>
        <v>802486</v>
      </c>
      <c r="Z64" s="38">
        <f>SUM(Z51+Z59+Z62+Z63)</f>
        <v>447525.07</v>
      </c>
      <c r="AA64" s="15">
        <f>Z64/Y64*100</f>
        <v>55.767336751046123</v>
      </c>
      <c r="AB64" s="38">
        <f>SUM(AB51+AB59+AB62+AB63)</f>
        <v>13635688</v>
      </c>
      <c r="AC64" s="38">
        <f>SUM(AC51+AC59+AC62+AC63)</f>
        <v>12318558.260000002</v>
      </c>
      <c r="AD64" s="22">
        <f>AC64/AB64*100</f>
        <v>90.340569980773992</v>
      </c>
    </row>
    <row r="65" spans="2:2" ht="15.75" customHeight="1">
      <c r="B65" s="10"/>
    </row>
    <row r="66" spans="2:2" ht="14.25">
      <c r="B66" s="10"/>
    </row>
    <row r="67" spans="2:2" ht="14.25">
      <c r="B67" s="11"/>
    </row>
    <row r="68" spans="2:2" ht="14.25">
      <c r="B68" s="10"/>
    </row>
    <row r="69" spans="2:2" ht="14.25">
      <c r="B69" s="10"/>
    </row>
    <row r="70" spans="2:2" ht="14.25">
      <c r="B70" s="10"/>
    </row>
    <row r="71" spans="2:2" ht="14.25">
      <c r="B71" s="10"/>
    </row>
    <row r="72" spans="2:2" ht="14.25">
      <c r="B72" s="11"/>
    </row>
    <row r="73" spans="2:2" ht="14.25">
      <c r="B73" s="10"/>
    </row>
    <row r="74" spans="2:2" ht="14.25">
      <c r="B74" s="10"/>
    </row>
    <row r="75" spans="2:2" ht="14.25">
      <c r="B75" s="10"/>
    </row>
    <row r="76" spans="2:2" ht="14.25">
      <c r="B76" s="10"/>
    </row>
    <row r="77" spans="2:2" ht="14.25">
      <c r="B77" s="10"/>
    </row>
    <row r="78" spans="2:2" ht="14.25">
      <c r="B78" s="10"/>
    </row>
    <row r="79" spans="2:2" ht="14.25">
      <c r="B79" s="11"/>
    </row>
    <row r="80" spans="2:2" ht="14.25">
      <c r="B80" s="11"/>
    </row>
    <row r="81" spans="2:2" ht="14.25">
      <c r="B81" s="10"/>
    </row>
    <row r="82" spans="2:2" ht="14.25">
      <c r="B82" s="10"/>
    </row>
    <row r="83" spans="2:2" ht="14.25">
      <c r="B83" s="10"/>
    </row>
    <row r="84" spans="2:2" ht="14.25">
      <c r="B84" s="11"/>
    </row>
    <row r="85" spans="2:2" ht="14.25">
      <c r="B85" s="11"/>
    </row>
    <row r="86" spans="2:2" ht="14.25">
      <c r="B86" s="11"/>
    </row>
    <row r="87" spans="2:2" ht="14.25">
      <c r="B87" s="11"/>
    </row>
    <row r="88" spans="2:2" ht="14.25">
      <c r="B88" s="11"/>
    </row>
    <row r="89" spans="2:2" ht="14.25">
      <c r="B89" s="11"/>
    </row>
    <row r="90" spans="2:2" ht="14.25">
      <c r="B90" s="11"/>
    </row>
    <row r="91" spans="2:2" ht="14.25">
      <c r="B91" s="11"/>
    </row>
    <row r="92" spans="2:2" ht="14.25">
      <c r="B92" s="10"/>
    </row>
    <row r="93" spans="2:2" ht="14.25">
      <c r="B93" s="10"/>
    </row>
    <row r="94" spans="2:2" ht="14.25">
      <c r="B94" s="10"/>
    </row>
    <row r="95" spans="2:2" ht="14.25">
      <c r="B95" s="11"/>
    </row>
    <row r="96" spans="2:2" ht="14.25">
      <c r="B96" s="11"/>
    </row>
    <row r="97" spans="2:2" ht="14.25">
      <c r="B97" s="11"/>
    </row>
    <row r="98" spans="2:2" ht="14.25">
      <c r="B98" s="11"/>
    </row>
    <row r="99" spans="2:2" ht="14.25">
      <c r="B99" s="11"/>
    </row>
    <row r="100" spans="2:2">
      <c r="B100" s="1"/>
    </row>
  </sheetData>
  <mergeCells count="19">
    <mergeCell ref="A1:AD1"/>
    <mergeCell ref="A2:AD2"/>
    <mergeCell ref="A3:AD3"/>
    <mergeCell ref="C7:C9"/>
    <mergeCell ref="AB7:AD8"/>
    <mergeCell ref="D8:F8"/>
    <mergeCell ref="G8:I8"/>
    <mergeCell ref="S7:U8"/>
    <mergeCell ref="V7:X8"/>
    <mergeCell ref="A4:AD4"/>
    <mergeCell ref="A5:AD5"/>
    <mergeCell ref="A6:AD6"/>
    <mergeCell ref="P7:R8"/>
    <mergeCell ref="Y7:AA8"/>
    <mergeCell ref="A7:A9"/>
    <mergeCell ref="B7:B9"/>
    <mergeCell ref="J8:L8"/>
    <mergeCell ref="D7:L7"/>
    <mergeCell ref="M7:O8"/>
  </mergeCells>
  <phoneticPr fontId="0" type="noConversion"/>
  <printOptions horizontalCentered="1" verticalCentered="1" gridLines="1"/>
  <pageMargins left="0.1" right="0.1" top="0.1" bottom="0.1" header="0.3" footer="0.3"/>
  <pageSetup paperSize="9" scale="72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Acppriority</vt:lpstr>
      <vt:lpstr>Acppriority!Print_Area</vt:lpstr>
    </vt:vector>
  </TitlesOfParts>
  <Company>BOB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prasenjit verma</dc:creator>
  <cp:lastModifiedBy>saurabh</cp:lastModifiedBy>
  <cp:lastPrinted>2016-05-20T07:07:50Z</cp:lastPrinted>
  <dcterms:created xsi:type="dcterms:W3CDTF">2001-05-08T13:25:45Z</dcterms:created>
  <dcterms:modified xsi:type="dcterms:W3CDTF">2018-09-05T05:30:02Z</dcterms:modified>
</cp:coreProperties>
</file>