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Desktop\SLBC\SLBC March 2019\SLBC March 2019\OK\"/>
    </mc:Choice>
  </mc:AlternateContent>
  <bookViews>
    <workbookView xWindow="0" yWindow="0" windowWidth="20490" windowHeight="7755" firstSheet="1" activeTab="1"/>
  </bookViews>
  <sheets>
    <sheet name="SectorWise LoedBank" sheetId="1" r:id="rId1"/>
    <sheet name="ACP" sheetId="2" r:id="rId2"/>
  </sheets>
  <calcPr calcId="152511" iterateDelta="1E-4"/>
</workbook>
</file>

<file path=xl/calcChain.xml><?xml version="1.0" encoding="utf-8"?>
<calcChain xmlns="http://schemas.openxmlformats.org/spreadsheetml/2006/main">
  <c r="R91" i="2" l="1"/>
  <c r="P91" i="2" s="1"/>
  <c r="G91" i="2"/>
  <c r="R90" i="2"/>
  <c r="P90" i="2"/>
  <c r="G90" i="2"/>
  <c r="R89" i="2"/>
  <c r="P89" i="2" s="1"/>
  <c r="G89" i="2"/>
  <c r="R88" i="2"/>
  <c r="P88" i="2" s="1"/>
  <c r="G88" i="2"/>
  <c r="R87" i="2"/>
  <c r="P87" i="2"/>
  <c r="G87" i="2"/>
  <c r="R86" i="2"/>
  <c r="P86" i="2"/>
  <c r="G86" i="2"/>
  <c r="R85" i="2"/>
  <c r="P85" i="2" s="1"/>
  <c r="G85" i="2"/>
  <c r="P84" i="2"/>
  <c r="R83" i="2"/>
  <c r="P83" i="2" s="1"/>
  <c r="G83" i="2"/>
  <c r="R82" i="2"/>
  <c r="P82" i="2" s="1"/>
  <c r="G82" i="2"/>
  <c r="R81" i="2"/>
  <c r="P81" i="2"/>
  <c r="G81" i="2"/>
  <c r="R80" i="2"/>
  <c r="P80" i="2" s="1"/>
  <c r="G80" i="2"/>
  <c r="R79" i="2"/>
  <c r="P79" i="2" s="1"/>
  <c r="G79" i="2"/>
  <c r="R78" i="2"/>
  <c r="P78" i="2" s="1"/>
  <c r="G78" i="2"/>
  <c r="R77" i="2"/>
  <c r="P77" i="2"/>
  <c r="G77" i="2"/>
  <c r="R76" i="2"/>
  <c r="P76" i="2" s="1"/>
  <c r="G76" i="2"/>
  <c r="R75" i="2"/>
  <c r="P75" i="2" s="1"/>
  <c r="G75" i="2"/>
  <c r="P74" i="2"/>
  <c r="R73" i="2"/>
  <c r="P73" i="2" s="1"/>
  <c r="G73" i="2"/>
  <c r="R72" i="2"/>
  <c r="P72" i="2" s="1"/>
  <c r="G72" i="2"/>
  <c r="R71" i="2"/>
  <c r="P71" i="2"/>
  <c r="G71" i="2"/>
  <c r="R70" i="2"/>
  <c r="P70" i="2" s="1"/>
  <c r="G70" i="2"/>
  <c r="R69" i="2"/>
  <c r="P69" i="2" s="1"/>
  <c r="G69" i="2"/>
  <c r="R68" i="2"/>
  <c r="P68" i="2" s="1"/>
  <c r="G68" i="2"/>
  <c r="P67" i="2"/>
  <c r="R66" i="2"/>
  <c r="P66" i="2" s="1"/>
  <c r="G66" i="2"/>
  <c r="R65" i="2"/>
  <c r="P65" i="2"/>
  <c r="G65" i="2"/>
  <c r="R64" i="2"/>
  <c r="P64" i="2"/>
  <c r="G64" i="2"/>
  <c r="R63" i="2"/>
  <c r="P63" i="2" s="1"/>
  <c r="G63" i="2"/>
  <c r="R62" i="2"/>
  <c r="P62" i="2" s="1"/>
  <c r="G62" i="2"/>
  <c r="R61" i="2"/>
  <c r="P61" i="2"/>
  <c r="G61" i="2"/>
  <c r="R60" i="2"/>
  <c r="P60" i="2"/>
  <c r="G60" i="2"/>
  <c r="R59" i="2"/>
  <c r="P59" i="2" s="1"/>
  <c r="G59" i="2"/>
  <c r="P58" i="2"/>
  <c r="R57" i="2"/>
  <c r="P57" i="2" s="1"/>
  <c r="G57" i="2"/>
  <c r="R56" i="2"/>
  <c r="P56" i="2" s="1"/>
  <c r="G56" i="2"/>
  <c r="R55" i="2"/>
  <c r="P55" i="2"/>
  <c r="G55" i="2"/>
  <c r="R54" i="2"/>
  <c r="P54" i="2"/>
  <c r="G54" i="2"/>
  <c r="R53" i="2"/>
  <c r="P53" i="2" s="1"/>
  <c r="G53" i="2"/>
  <c r="R52" i="2"/>
  <c r="P52" i="2" s="1"/>
  <c r="R51" i="2"/>
  <c r="P51" i="2"/>
  <c r="G51" i="2"/>
  <c r="R50" i="2"/>
  <c r="P50" i="2" s="1"/>
  <c r="G50" i="2"/>
  <c r="R49" i="2"/>
  <c r="P49" i="2" s="1"/>
  <c r="G49" i="2"/>
  <c r="R48" i="2"/>
  <c r="P48" i="2"/>
  <c r="G48" i="2"/>
  <c r="R47" i="2"/>
  <c r="P47" i="2"/>
  <c r="G47" i="2"/>
  <c r="P46" i="2"/>
  <c r="R45" i="2"/>
  <c r="P45" i="2"/>
  <c r="G45" i="2"/>
  <c r="R44" i="2"/>
  <c r="P44" i="2" s="1"/>
  <c r="G44" i="2"/>
  <c r="R43" i="2"/>
  <c r="P43" i="2" s="1"/>
  <c r="G43" i="2"/>
  <c r="R42" i="2"/>
  <c r="P42" i="2"/>
  <c r="G42" i="2"/>
  <c r="R41" i="2"/>
  <c r="P41" i="2"/>
  <c r="G41" i="2"/>
  <c r="R40" i="2"/>
  <c r="P40" i="2" s="1"/>
  <c r="G40" i="2"/>
  <c r="R39" i="2"/>
  <c r="P39" i="2" s="1"/>
  <c r="G39" i="2"/>
  <c r="P38" i="2"/>
  <c r="P37" i="2"/>
  <c r="G37" i="2"/>
  <c r="P36" i="2"/>
  <c r="G36" i="2"/>
  <c r="P35" i="2"/>
  <c r="G35" i="2"/>
  <c r="P34" i="2"/>
  <c r="G34" i="2"/>
  <c r="P33" i="2"/>
  <c r="G33" i="2"/>
  <c r="P32" i="2"/>
  <c r="G32" i="2"/>
  <c r="P31" i="2"/>
  <c r="G31" i="2"/>
  <c r="P30" i="2"/>
  <c r="G30" i="2"/>
  <c r="P29" i="2"/>
  <c r="G29" i="2"/>
  <c r="P28" i="2"/>
  <c r="G28" i="2"/>
  <c r="P27" i="2"/>
  <c r="G27" i="2"/>
  <c r="P26" i="2"/>
  <c r="G26" i="2"/>
  <c r="P25" i="2"/>
  <c r="G25" i="2"/>
  <c r="P24" i="2"/>
  <c r="G24" i="2"/>
  <c r="P23" i="2"/>
  <c r="G23" i="2"/>
  <c r="P22" i="2"/>
  <c r="R21" i="2"/>
  <c r="P21" i="2"/>
  <c r="G21" i="2"/>
  <c r="R20" i="2"/>
  <c r="P20" i="2"/>
  <c r="G20" i="2"/>
  <c r="R19" i="2"/>
  <c r="P19" i="2" s="1"/>
  <c r="G19" i="2"/>
  <c r="R18" i="2"/>
  <c r="P18" i="2" s="1"/>
  <c r="G18" i="2"/>
  <c r="R17" i="2"/>
  <c r="P17" i="2"/>
  <c r="G17" i="2"/>
  <c r="R16" i="2"/>
  <c r="P16" i="2"/>
  <c r="G16" i="2"/>
  <c r="R15" i="2"/>
  <c r="P15" i="2" s="1"/>
  <c r="G15" i="2"/>
  <c r="R14" i="2"/>
  <c r="P14" i="2" s="1"/>
  <c r="G14" i="2"/>
  <c r="R13" i="2"/>
  <c r="P13" i="2"/>
  <c r="G13" i="2"/>
  <c r="R12" i="2"/>
  <c r="P12" i="2" s="1"/>
  <c r="G12" i="2"/>
  <c r="R11" i="2"/>
  <c r="P11" i="2" s="1"/>
  <c r="G11" i="2"/>
  <c r="R10" i="2"/>
  <c r="P10" i="2" s="1"/>
  <c r="G10" i="2"/>
  <c r="R9" i="2"/>
  <c r="P9" i="2"/>
  <c r="G9" i="2"/>
  <c r="K86" i="1"/>
  <c r="N86" i="1" s="1"/>
  <c r="H86" i="1"/>
  <c r="G86" i="1"/>
  <c r="E86" i="1"/>
  <c r="K85" i="1"/>
  <c r="N85" i="1" s="1"/>
  <c r="H85" i="1"/>
  <c r="G85" i="1"/>
  <c r="E85" i="1"/>
  <c r="N84" i="1"/>
  <c r="K84" i="1"/>
  <c r="G84" i="1"/>
  <c r="E84" i="1"/>
  <c r="H84" i="1" s="1"/>
  <c r="N83" i="1"/>
  <c r="K83" i="1"/>
  <c r="G83" i="1"/>
  <c r="E83" i="1"/>
  <c r="H83" i="1" s="1"/>
  <c r="K82" i="1"/>
  <c r="N82" i="1" s="1"/>
  <c r="H82" i="1"/>
  <c r="G82" i="1"/>
  <c r="E82" i="1"/>
  <c r="K81" i="1"/>
  <c r="N81" i="1" s="1"/>
  <c r="H81" i="1"/>
  <c r="G81" i="1"/>
  <c r="N80" i="1"/>
  <c r="H80" i="1"/>
  <c r="G80" i="1"/>
  <c r="E80" i="1"/>
  <c r="K70" i="1"/>
  <c r="N70" i="1" s="1"/>
  <c r="N69" i="1"/>
  <c r="K68" i="1"/>
  <c r="N68" i="1" s="1"/>
  <c r="N67" i="1"/>
  <c r="N66" i="1"/>
  <c r="M63" i="1"/>
  <c r="J63" i="1"/>
  <c r="E63" i="1"/>
  <c r="M62" i="1"/>
  <c r="J62" i="1"/>
  <c r="E62" i="1"/>
  <c r="M61" i="1"/>
  <c r="J61" i="1"/>
  <c r="E61" i="1"/>
  <c r="M60" i="1"/>
  <c r="J60" i="1"/>
  <c r="E60" i="1"/>
  <c r="E59" i="1"/>
  <c r="M58" i="1"/>
  <c r="J58" i="1"/>
  <c r="E58" i="1"/>
  <c r="T57" i="1"/>
  <c r="S57" i="1"/>
  <c r="R57" i="1"/>
  <c r="P57" i="1"/>
  <c r="J57" i="1"/>
  <c r="K57" i="1" s="1"/>
  <c r="M57" i="1" s="1"/>
  <c r="F57" i="1"/>
  <c r="E57" i="1"/>
  <c r="K55" i="1"/>
  <c r="N55" i="1" s="1"/>
  <c r="H55" i="1"/>
  <c r="G55" i="1"/>
  <c r="E55" i="1"/>
  <c r="N54" i="1"/>
  <c r="K54" i="1"/>
  <c r="G54" i="1"/>
  <c r="E54" i="1"/>
  <c r="H54" i="1" s="1"/>
  <c r="N53" i="1"/>
  <c r="K53" i="1"/>
  <c r="G53" i="1"/>
  <c r="E53" i="1"/>
  <c r="H53" i="1" s="1"/>
  <c r="K52" i="1"/>
  <c r="N52" i="1" s="1"/>
  <c r="H52" i="1"/>
  <c r="G52" i="1"/>
  <c r="E52" i="1"/>
  <c r="K51" i="1"/>
  <c r="N51" i="1" s="1"/>
  <c r="H51" i="1"/>
  <c r="G51" i="1"/>
  <c r="E51" i="1"/>
  <c r="N25" i="1"/>
  <c r="K25" i="1"/>
  <c r="K24" i="1"/>
  <c r="N24" i="1" s="1"/>
  <c r="K23" i="1"/>
  <c r="K22" i="1"/>
  <c r="E22" i="1"/>
  <c r="K21" i="1"/>
</calcChain>
</file>

<file path=xl/sharedStrings.xml><?xml version="1.0" encoding="utf-8"?>
<sst xmlns="http://schemas.openxmlformats.org/spreadsheetml/2006/main" count="443" uniqueCount="308">
  <si>
    <t>SLBC -I A</t>
  </si>
  <si>
    <t>POSTION OF SECTOR WISE ADVACNE OF LEAD BANK</t>
  </si>
  <si>
    <t>(Amt. in crore)</t>
  </si>
  <si>
    <t>Deposits excluding Inter Bank</t>
  </si>
  <si>
    <t>Advances</t>
  </si>
  <si>
    <t xml:space="preserve">C:D Ratio    </t>
  </si>
  <si>
    <t xml:space="preserve">Investment </t>
  </si>
  <si>
    <t>Adv. +Inv</t>
  </si>
  <si>
    <t>C+I D Ratio</t>
  </si>
  <si>
    <t>Agriculture</t>
  </si>
  <si>
    <t>Small Enterprises           (B)</t>
  </si>
  <si>
    <t>OPS                   ( C)</t>
  </si>
  <si>
    <t>Total PSA (A+B+C)</t>
  </si>
  <si>
    <t>Adv. to W/S</t>
  </si>
  <si>
    <t>Adv. to SC/ST</t>
  </si>
  <si>
    <t>Adv. to DRI</t>
  </si>
  <si>
    <t>Adv. to Women</t>
  </si>
  <si>
    <t>Adv. to OBC</t>
  </si>
  <si>
    <t xml:space="preserve">Adv. to Minorities </t>
  </si>
  <si>
    <t>Export Finance</t>
  </si>
  <si>
    <t>NAME OF THE BANK</t>
  </si>
  <si>
    <t>Name of the Lead District</t>
  </si>
  <si>
    <t xml:space="preserve">Direct </t>
  </si>
  <si>
    <t>Indirect</t>
  </si>
  <si>
    <t>Total          (A)</t>
  </si>
  <si>
    <t>ALLAHABAD BANK</t>
  </si>
  <si>
    <t>BAHRAICH</t>
  </si>
  <si>
    <t>BALRAMPUR</t>
  </si>
  <si>
    <t>BANDA</t>
  </si>
  <si>
    <t>CHITRAKOOT</t>
  </si>
  <si>
    <t>GONDA</t>
  </si>
  <si>
    <t>HAMIRPUR</t>
  </si>
  <si>
    <t>JALAUN</t>
  </si>
  <si>
    <t>LAKHIMPUR KHIRI</t>
  </si>
  <si>
    <t>MAHOBA</t>
  </si>
  <si>
    <t>MIRZAPUR</t>
  </si>
  <si>
    <t>SITAPUR</t>
  </si>
  <si>
    <t>SONEBHADRA</t>
  </si>
  <si>
    <t>SRAWASTI</t>
  </si>
  <si>
    <t>BANK OF BARODA</t>
  </si>
  <si>
    <t>Shahjahanpur</t>
  </si>
  <si>
    <t>Bareilly</t>
  </si>
  <si>
    <t>Rae Bareli</t>
  </si>
  <si>
    <t>Sultanpur</t>
  </si>
  <si>
    <t>Csm nagar</t>
  </si>
  <si>
    <t>Fatehpur</t>
  </si>
  <si>
    <t>Allahabad</t>
  </si>
  <si>
    <t>Pratapgarh</t>
  </si>
  <si>
    <t>Kaushambi</t>
  </si>
  <si>
    <t>Ambedkar Nagar</t>
  </si>
  <si>
    <t>Faizabad</t>
  </si>
  <si>
    <t>KANPUR NAGAR</t>
  </si>
  <si>
    <t>KANPUR DEHAT</t>
  </si>
  <si>
    <t>Rampur</t>
  </si>
  <si>
    <t>Pilibhit</t>
  </si>
  <si>
    <t>Bank Of India</t>
  </si>
  <si>
    <t>Hardoi</t>
  </si>
  <si>
    <t>Lucknow</t>
  </si>
  <si>
    <t>Barabanki</t>
  </si>
  <si>
    <t>Farrukhabad</t>
  </si>
  <si>
    <t>Mainpuri</t>
  </si>
  <si>
    <t>Kannauj</t>
  </si>
  <si>
    <t>Unnao</t>
  </si>
  <si>
    <t>CANARA BANK</t>
  </si>
  <si>
    <t>AGRA</t>
  </si>
  <si>
    <t>ALIGARH</t>
  </si>
  <si>
    <t>ETAH</t>
  </si>
  <si>
    <t>HATHRAS</t>
  </si>
  <si>
    <t>KASGANJ</t>
  </si>
  <si>
    <t>CENTRAL BANK OF INDIA</t>
  </si>
  <si>
    <t>Kushinagar</t>
  </si>
  <si>
    <t>Deoria</t>
  </si>
  <si>
    <t>Etawah</t>
  </si>
  <si>
    <t>Ballia</t>
  </si>
  <si>
    <t>Aurraiya</t>
  </si>
  <si>
    <t>PUNJAB NATIONAL BANK</t>
  </si>
  <si>
    <t>JHANSI</t>
  </si>
  <si>
    <t>Budaun</t>
  </si>
  <si>
    <t>LALITPUR</t>
  </si>
  <si>
    <t>SAHARANPUR</t>
  </si>
  <si>
    <t>BULANDSAHAR</t>
  </si>
  <si>
    <t>BIJNORE</t>
  </si>
  <si>
    <t>MUZAFFARNAGAR</t>
  </si>
  <si>
    <t>STATE BANK OF INDIA</t>
  </si>
  <si>
    <t>BASTI</t>
  </si>
  <si>
    <t>NIL</t>
  </si>
  <si>
    <t>SK NAGAR</t>
  </si>
  <si>
    <t>GORAKHPUR</t>
  </si>
  <si>
    <t>MAHRAJGANJ</t>
  </si>
  <si>
    <t xml:space="preserve">SIDD NAGAR </t>
  </si>
  <si>
    <t>FIROZABAD</t>
  </si>
  <si>
    <t>SYNDICATE BANK</t>
  </si>
  <si>
    <t>MEERUT</t>
  </si>
  <si>
    <t>BAGPAT</t>
  </si>
  <si>
    <t>GHAZIABAD</t>
  </si>
  <si>
    <t>G.B.NAGER</t>
  </si>
  <si>
    <t>MATHURA</t>
  </si>
  <si>
    <t>632..48</t>
  </si>
  <si>
    <t>MORADABAD</t>
  </si>
  <si>
    <t>J.P.NAGER</t>
  </si>
  <si>
    <t>UNION BANK OF INDIA</t>
  </si>
  <si>
    <t>Ghazipur</t>
  </si>
  <si>
    <t>Jaunpur</t>
  </si>
  <si>
    <t>Varanasi</t>
  </si>
  <si>
    <t>Chandauli</t>
  </si>
  <si>
    <t>Azamgarh</t>
  </si>
  <si>
    <t>Mau</t>
  </si>
  <si>
    <t>St. Ravidas Nagar</t>
  </si>
  <si>
    <t>(Annexure-II)</t>
  </si>
  <si>
    <t>ANNUAL CREDIT PLAN 2018-19</t>
  </si>
  <si>
    <t>DISTRICT-WISE ACHIEVEMENT UPTO QUARTER ENDED MARCH 2019</t>
  </si>
  <si>
    <t>(01.04.2011 To 31.12.2011)</t>
  </si>
  <si>
    <t>FOR DISTRICT AS A WHOLE(ALL BANKS)</t>
  </si>
  <si>
    <t>(Amt. in Lacs)</t>
  </si>
  <si>
    <t>Bank Name</t>
  </si>
  <si>
    <t>Sr. No.</t>
  </si>
  <si>
    <t xml:space="preserve">%age achievement against Annual outlay  </t>
  </si>
  <si>
    <t>NPS</t>
  </si>
  <si>
    <t>New Value</t>
  </si>
  <si>
    <t>Old Value</t>
  </si>
  <si>
    <t>Bahraich</t>
  </si>
  <si>
    <t>144458.66</t>
  </si>
  <si>
    <t>Balrampur</t>
  </si>
  <si>
    <t>179920.00</t>
  </si>
  <si>
    <t>Banda</t>
  </si>
  <si>
    <t>182966.74</t>
  </si>
  <si>
    <t>Chitrakoot</t>
  </si>
  <si>
    <t>81405.00</t>
  </si>
  <si>
    <t>Gonda</t>
  </si>
  <si>
    <t>274105.22</t>
  </si>
  <si>
    <t xml:space="preserve">Hamirpur </t>
  </si>
  <si>
    <t>173649.17</t>
  </si>
  <si>
    <t>Hamirpur</t>
  </si>
  <si>
    <t>Jalaun</t>
  </si>
  <si>
    <t>210136.00</t>
  </si>
  <si>
    <t>LAKHIMPUR KHERI</t>
  </si>
  <si>
    <t>Lakhimpur Kheri</t>
  </si>
  <si>
    <t>507290.00</t>
  </si>
  <si>
    <t>MIRAZAPUR</t>
  </si>
  <si>
    <t>Mahoba</t>
  </si>
  <si>
    <t>81348.60</t>
  </si>
  <si>
    <t>Mirzapur</t>
  </si>
  <si>
    <t>171497.00</t>
  </si>
  <si>
    <t>Shrawasti</t>
  </si>
  <si>
    <t>63500.00</t>
  </si>
  <si>
    <t>Sitapur</t>
  </si>
  <si>
    <t>337271.05</t>
  </si>
  <si>
    <t>Sonebhadra</t>
  </si>
  <si>
    <t>95589.17</t>
  </si>
  <si>
    <t>SHRAVSATI</t>
  </si>
  <si>
    <t>Prayagraj</t>
  </si>
  <si>
    <t>353483.00</t>
  </si>
  <si>
    <t>ALLAHABAD</t>
  </si>
  <si>
    <t>Ambedkarnagar</t>
  </si>
  <si>
    <t>154758.02</t>
  </si>
  <si>
    <t>AmbedkarNagar</t>
  </si>
  <si>
    <t>KAUSHAMBI</t>
  </si>
  <si>
    <t>574271.68</t>
  </si>
  <si>
    <t>Amethi</t>
  </si>
  <si>
    <t>130018.58</t>
  </si>
  <si>
    <t>CSM Nagar</t>
  </si>
  <si>
    <t>BAREILLY</t>
  </si>
  <si>
    <t>202180.05</t>
  </si>
  <si>
    <t>FETEHPUR</t>
  </si>
  <si>
    <t>212328.80</t>
  </si>
  <si>
    <t>PILIBHIT</t>
  </si>
  <si>
    <t>Kanpur Nagar</t>
  </si>
  <si>
    <t>142893.98</t>
  </si>
  <si>
    <t>Kanpur Dehat</t>
  </si>
  <si>
    <t>130857.29</t>
  </si>
  <si>
    <t>Ramabai Nagar</t>
  </si>
  <si>
    <t>Rama Bai Nagar</t>
  </si>
  <si>
    <t>48716.00</t>
  </si>
  <si>
    <t>375654.30</t>
  </si>
  <si>
    <t>179793.00</t>
  </si>
  <si>
    <t>Raebareli</t>
  </si>
  <si>
    <t>196947.54</t>
  </si>
  <si>
    <t>AMBEDKARNAGAR</t>
  </si>
  <si>
    <t>452237.67</t>
  </si>
  <si>
    <t>FAIZABAD</t>
  </si>
  <si>
    <t>405939.61</t>
  </si>
  <si>
    <t>SHAHJAHANPUR</t>
  </si>
  <si>
    <t>136157.19</t>
  </si>
  <si>
    <t>BANK OF INDIA</t>
  </si>
  <si>
    <t>321717.79</t>
  </si>
  <si>
    <t>BARABANKI</t>
  </si>
  <si>
    <t>185000.00</t>
  </si>
  <si>
    <t>FARRUKHABAD</t>
  </si>
  <si>
    <t>454549.21</t>
  </si>
  <si>
    <t>HARDOI</t>
  </si>
  <si>
    <t>191951.88</t>
  </si>
  <si>
    <t>KANNAUJ</t>
  </si>
  <si>
    <t>611434.82</t>
  </si>
  <si>
    <t>LUCKNOW</t>
  </si>
  <si>
    <t>156371.00</t>
  </si>
  <si>
    <t>MAINPURI</t>
  </si>
  <si>
    <t>176644.05</t>
  </si>
  <si>
    <t>UNNAO</t>
  </si>
  <si>
    <t>Agra</t>
  </si>
  <si>
    <t>1317040.00</t>
  </si>
  <si>
    <t>Aligarh</t>
  </si>
  <si>
    <t>812753.09</t>
  </si>
  <si>
    <t>Etah</t>
  </si>
  <si>
    <t>340434.82</t>
  </si>
  <si>
    <t>Kashganj</t>
  </si>
  <si>
    <t>103869.00</t>
  </si>
  <si>
    <t>Mahamaya Nagar</t>
  </si>
  <si>
    <t>MANYAWAR KANSHI RAM NAGAR</t>
  </si>
  <si>
    <t>Hathras</t>
  </si>
  <si>
    <t>357306.00</t>
  </si>
  <si>
    <t>KashiramNagar</t>
  </si>
  <si>
    <t>Auraiya</t>
  </si>
  <si>
    <t>55971.60</t>
  </si>
  <si>
    <t>AURAIYA</t>
  </si>
  <si>
    <t>209440.00</t>
  </si>
  <si>
    <t>KUSHINAGAR</t>
  </si>
  <si>
    <t>245801.65</t>
  </si>
  <si>
    <t>DEORIA</t>
  </si>
  <si>
    <t>101698.00</t>
  </si>
  <si>
    <t>BALLIA</t>
  </si>
  <si>
    <t>Kushi Nagar</t>
  </si>
  <si>
    <t>278069.59</t>
  </si>
  <si>
    <t>KushiNagar</t>
  </si>
  <si>
    <t>ETAWAH</t>
  </si>
  <si>
    <t>Badaun</t>
  </si>
  <si>
    <t>258353.00</t>
  </si>
  <si>
    <t>BADAUN</t>
  </si>
  <si>
    <t>Bijnor</t>
  </si>
  <si>
    <t>775854.45</t>
  </si>
  <si>
    <t>BIJNOR</t>
  </si>
  <si>
    <t>Bulandshahar</t>
  </si>
  <si>
    <t>540370.62</t>
  </si>
  <si>
    <t>Jhansi</t>
  </si>
  <si>
    <t>234840.98</t>
  </si>
  <si>
    <t>Lalitpur</t>
  </si>
  <si>
    <t>137041.00</t>
  </si>
  <si>
    <t>Muzzafarnagar</t>
  </si>
  <si>
    <t>600733.21</t>
  </si>
  <si>
    <t>MuzaffarNagar</t>
  </si>
  <si>
    <t>BULANDSHAHAR</t>
  </si>
  <si>
    <t>Saharanpur</t>
  </si>
  <si>
    <t>731300.72</t>
  </si>
  <si>
    <t>Shamli</t>
  </si>
  <si>
    <t>232620.00</t>
  </si>
  <si>
    <t>Prabudh Nagar</t>
  </si>
  <si>
    <t>Basti</t>
  </si>
  <si>
    <t>180176.97</t>
  </si>
  <si>
    <t>Firozabad</t>
  </si>
  <si>
    <t>363885.00</t>
  </si>
  <si>
    <t>Gorakhpur</t>
  </si>
  <si>
    <t>384052.00</t>
  </si>
  <si>
    <t>SANT KABIR NAGAR</t>
  </si>
  <si>
    <t>Maharajganj</t>
  </si>
  <si>
    <t>169666.23</t>
  </si>
  <si>
    <t>MaharajGanj</t>
  </si>
  <si>
    <t>Siddharthnagar</t>
  </si>
  <si>
    <t>271962.94</t>
  </si>
  <si>
    <t>Sant Kabir Nagar</t>
  </si>
  <si>
    <t>MAHARAJGANJ</t>
  </si>
  <si>
    <t>St.Kabit Nagar</t>
  </si>
  <si>
    <t>139262.08</t>
  </si>
  <si>
    <t>Siddharath Nagar</t>
  </si>
  <si>
    <t>SIDDHARTH NAGAR</t>
  </si>
  <si>
    <t>Baghpat</t>
  </si>
  <si>
    <t>325235.21</t>
  </si>
  <si>
    <t>GB Nagar</t>
  </si>
  <si>
    <t>1026169.18</t>
  </si>
  <si>
    <t>Ghaziabad</t>
  </si>
  <si>
    <t>576731.11</t>
  </si>
  <si>
    <t>G B Nagar</t>
  </si>
  <si>
    <t>BAGHPAT</t>
  </si>
  <si>
    <t>Amroha</t>
  </si>
  <si>
    <t>274544.00</t>
  </si>
  <si>
    <t>Jyotiba Phule Nagar</t>
  </si>
  <si>
    <t>Mathura</t>
  </si>
  <si>
    <t>417338.00</t>
  </si>
  <si>
    <t>Meerut</t>
  </si>
  <si>
    <t>JAI PRAKASH NAGAR</t>
  </si>
  <si>
    <t>841175.15</t>
  </si>
  <si>
    <t>Moradabad</t>
  </si>
  <si>
    <t>444411.46</t>
  </si>
  <si>
    <t>GAULTAM BUTH BAGAR</t>
  </si>
  <si>
    <t>Sambhal</t>
  </si>
  <si>
    <t>282763.32</t>
  </si>
  <si>
    <t>Hapur</t>
  </si>
  <si>
    <t>304694.79</t>
  </si>
  <si>
    <t xml:space="preserve">Bhim Nagar </t>
  </si>
  <si>
    <t>258680.00</t>
  </si>
  <si>
    <t>CHANDAULI</t>
  </si>
  <si>
    <t>Chandoli</t>
  </si>
  <si>
    <t>106107.93</t>
  </si>
  <si>
    <t>JAUNPUR</t>
  </si>
  <si>
    <t>189058.00</t>
  </si>
  <si>
    <t>MAU</t>
  </si>
  <si>
    <t>160875.00</t>
  </si>
  <si>
    <t>SANT RAVI DAS NAGAR</t>
  </si>
  <si>
    <t>165030.00</t>
  </si>
  <si>
    <t>AZAMGARH</t>
  </si>
  <si>
    <t>Bhadohi</t>
  </si>
  <si>
    <t>141006.00</t>
  </si>
  <si>
    <t>Sant Ravi Das Nagar</t>
  </si>
  <si>
    <t>GHAZIPUR</t>
  </si>
  <si>
    <t>312274.00</t>
  </si>
  <si>
    <t>VARANASI</t>
  </si>
  <si>
    <t>Total achievement upto quarter ended March 2019</t>
  </si>
  <si>
    <t>Total Annual Outlay Under PS   - ACP 2018 - 18</t>
  </si>
  <si>
    <t>(Agenda No. 2)</t>
  </si>
  <si>
    <t>Ayodhya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</si>
</sst>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;[Red]0.00"/>
  </numFmts>
  <fonts count="4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1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0"/>
      <name val="Garamond"/>
      <family val="1"/>
    </font>
    <font>
      <sz val="9"/>
      <name val="Arial"/>
      <family val="2"/>
    </font>
    <font>
      <b/>
      <u/>
      <sz val="14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12" fontId="1" fillId="0" borderId="0">
      <alignment horizontal="justify"/>
    </xf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</cellStyleXfs>
  <cellXfs count="173">
    <xf numFmtId="0" fontId="0" fillId="0" borderId="0" xfId="0"/>
    <xf numFmtId="12" fontId="1" fillId="0" borderId="0" xfId="37">
      <alignment horizontal="justify"/>
    </xf>
    <xf numFmtId="0" fontId="0" fillId="0" borderId="0" xfId="0"/>
    <xf numFmtId="12" fontId="19" fillId="0" borderId="0" xfId="37" applyFont="1">
      <alignment horizontal="justify"/>
    </xf>
    <xf numFmtId="12" fontId="20" fillId="0" borderId="0" xfId="37" applyFont="1" applyAlignment="1">
      <alignment horizontal="right"/>
    </xf>
    <xf numFmtId="12" fontId="19" fillId="0" borderId="0" xfId="37" applyFont="1" applyAlignment="1">
      <alignment horizontal="center" vertical="justify"/>
    </xf>
    <xf numFmtId="12" fontId="19" fillId="0" borderId="10" xfId="37" applyFont="1" applyBorder="1">
      <alignment horizontal="justify"/>
    </xf>
    <xf numFmtId="12" fontId="22" fillId="0" borderId="10" xfId="37" applyFont="1" applyBorder="1" applyAlignment="1">
      <alignment horizontal="center" vertical="top" wrapText="1"/>
    </xf>
    <xf numFmtId="12" fontId="22" fillId="0" borderId="10" xfId="37" applyFont="1" applyBorder="1">
      <alignment horizontal="justify"/>
    </xf>
    <xf numFmtId="12" fontId="22" fillId="0" borderId="10" xfId="37" applyFont="1" applyBorder="1" applyAlignment="1">
      <alignment horizontal="center" vertical="top"/>
    </xf>
    <xf numFmtId="2" fontId="19" fillId="0" borderId="10" xfId="37" applyNumberFormat="1" applyFont="1" applyBorder="1" applyAlignment="1">
      <alignment wrapText="1"/>
    </xf>
    <xf numFmtId="2" fontId="19" fillId="0" borderId="10" xfId="37" applyNumberFormat="1" applyFont="1" applyBorder="1">
      <alignment horizontal="justify"/>
    </xf>
    <xf numFmtId="2" fontId="19" fillId="0" borderId="10" xfId="37" applyNumberFormat="1" applyFont="1" applyBorder="1" applyAlignment="1">
      <alignment horizontal="right"/>
    </xf>
    <xf numFmtId="43" fontId="19" fillId="0" borderId="10" xfId="37" applyNumberFormat="1" applyFont="1" applyBorder="1">
      <alignment horizontal="justify"/>
    </xf>
    <xf numFmtId="2" fontId="19" fillId="0" borderId="10" xfId="37" applyNumberFormat="1" applyFont="1" applyBorder="1" applyAlignment="1">
      <alignment horizontal="left"/>
    </xf>
    <xf numFmtId="2" fontId="19" fillId="0" borderId="11" xfId="37" applyNumberFormat="1" applyFont="1" applyBorder="1" applyAlignment="1">
      <alignment wrapText="1"/>
    </xf>
    <xf numFmtId="43" fontId="19" fillId="0" borderId="10" xfId="37" applyNumberFormat="1" applyFont="1" applyBorder="1" applyAlignment="1">
      <alignment horizontal="left"/>
    </xf>
    <xf numFmtId="12" fontId="19" fillId="0" borderId="10" xfId="37" applyFont="1" applyBorder="1" applyAlignment="1">
      <alignment wrapText="1"/>
    </xf>
    <xf numFmtId="0" fontId="0" fillId="0" borderId="10" xfId="0" applyBorder="1"/>
    <xf numFmtId="0" fontId="24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 horizontal="right" vertical="center" wrapText="1"/>
    </xf>
    <xf numFmtId="2" fontId="29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justify" vertical="center"/>
    </xf>
    <xf numFmtId="2" fontId="32" fillId="0" borderId="10" xfId="0" applyNumberFormat="1" applyFont="1" applyBorder="1" applyAlignment="1">
      <alignment horizontal="right" vertical="center" wrapText="1"/>
    </xf>
    <xf numFmtId="2" fontId="32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 wrapText="1"/>
    </xf>
    <xf numFmtId="2" fontId="32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/>
    </xf>
    <xf numFmtId="0" fontId="19" fillId="0" borderId="10" xfId="0" applyFont="1" applyBorder="1"/>
    <xf numFmtId="1" fontId="34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wrapText="1"/>
    </xf>
    <xf numFmtId="2" fontId="34" fillId="0" borderId="1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2" fontId="19" fillId="0" borderId="11" xfId="0" applyNumberFormat="1" applyFont="1" applyBorder="1" applyAlignment="1">
      <alignment wrapText="1"/>
    </xf>
    <xf numFmtId="2" fontId="19" fillId="0" borderId="10" xfId="0" applyNumberFormat="1" applyFont="1" applyBorder="1"/>
    <xf numFmtId="2" fontId="29" fillId="0" borderId="0" xfId="0" applyNumberFormat="1" applyFont="1" applyAlignment="1">
      <alignment horizontal="right" vertical="center"/>
    </xf>
    <xf numFmtId="2" fontId="30" fillId="0" borderId="10" xfId="0" applyNumberFormat="1" applyFont="1" applyBorder="1" applyAlignment="1">
      <alignment wrapText="1"/>
    </xf>
    <xf numFmtId="0" fontId="24" fillId="0" borderId="10" xfId="0" applyFont="1" applyBorder="1"/>
    <xf numFmtId="2" fontId="30" fillId="0" borderId="10" xfId="0" applyNumberFormat="1" applyFont="1" applyBorder="1"/>
    <xf numFmtId="2" fontId="37" fillId="0" borderId="12" xfId="0" applyNumberFormat="1" applyFont="1" applyBorder="1"/>
    <xf numFmtId="0" fontId="37" fillId="0" borderId="10" xfId="0" applyFont="1" applyBorder="1"/>
    <xf numFmtId="0" fontId="37" fillId="0" borderId="10" xfId="0" applyFont="1" applyBorder="1"/>
    <xf numFmtId="2" fontId="38" fillId="0" borderId="0" xfId="0" applyNumberFormat="1" applyFont="1"/>
    <xf numFmtId="164" fontId="19" fillId="0" borderId="10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1" xfId="0" applyNumberFormat="1" applyFont="1" applyBorder="1" applyAlignment="1">
      <alignment horizontal="right" wrapText="1"/>
    </xf>
    <xf numFmtId="0" fontId="19" fillId="0" borderId="11" xfId="0" applyFont="1" applyBorder="1"/>
    <xf numFmtId="2" fontId="19" fillId="0" borderId="11" xfId="0" applyNumberFormat="1" applyFont="1" applyBorder="1"/>
    <xf numFmtId="2" fontId="19" fillId="0" borderId="11" xfId="37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right" vertical="center"/>
    </xf>
    <xf numFmtId="0" fontId="26" fillId="0" borderId="10" xfId="0" applyFont="1" applyBorder="1"/>
    <xf numFmtId="0" fontId="26" fillId="0" borderId="0" xfId="0" applyFont="1"/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40" fillId="0" borderId="0" xfId="0" applyFont="1"/>
    <xf numFmtId="0" fontId="40" fillId="0" borderId="0" xfId="0" applyFont="1" applyAlignment="1">
      <alignment wrapText="1"/>
    </xf>
    <xf numFmtId="2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wrapText="1"/>
    </xf>
    <xf numFmtId="2" fontId="0" fillId="0" borderId="0" xfId="0" applyNumberFormat="1"/>
    <xf numFmtId="0" fontId="39" fillId="0" borderId="10" xfId="0" applyFont="1" applyBorder="1"/>
    <xf numFmtId="2" fontId="39" fillId="0" borderId="10" xfId="0" applyNumberFormat="1" applyFont="1" applyBorder="1"/>
    <xf numFmtId="2" fontId="24" fillId="0" borderId="10" xfId="0" applyNumberFormat="1" applyFont="1" applyBorder="1"/>
    <xf numFmtId="0" fontId="39" fillId="0" borderId="10" xfId="0" applyFont="1" applyBorder="1"/>
    <xf numFmtId="0" fontId="24" fillId="0" borderId="10" xfId="0" applyFont="1" applyBorder="1"/>
    <xf numFmtId="0" fontId="40" fillId="0" borderId="10" xfId="0" applyFont="1" applyBorder="1"/>
    <xf numFmtId="2" fontId="40" fillId="0" borderId="10" xfId="0" applyNumberFormat="1" applyFont="1" applyBorder="1"/>
    <xf numFmtId="2" fontId="26" fillId="0" borderId="10" xfId="0" applyNumberFormat="1" applyFont="1" applyBorder="1"/>
    <xf numFmtId="0" fontId="39" fillId="24" borderId="10" xfId="0" applyFont="1" applyFill="1" applyBorder="1"/>
    <xf numFmtId="2" fontId="39" fillId="24" borderId="10" xfId="0" applyNumberFormat="1" applyFont="1" applyFill="1" applyBorder="1"/>
    <xf numFmtId="0" fontId="0" fillId="24" borderId="0" xfId="0" applyFill="1"/>
    <xf numFmtId="0" fontId="0" fillId="24" borderId="0" xfId="0" applyFill="1" applyAlignment="1">
      <alignment wrapText="1"/>
    </xf>
    <xf numFmtId="2" fontId="0" fillId="24" borderId="0" xfId="0" applyNumberFormat="1" applyFill="1"/>
    <xf numFmtId="0" fontId="24" fillId="24" borderId="10" xfId="0" applyFont="1" applyFill="1" applyBorder="1"/>
    <xf numFmtId="2" fontId="24" fillId="24" borderId="10" xfId="0" applyNumberFormat="1" applyFont="1" applyFill="1" applyBorder="1"/>
    <xf numFmtId="0" fontId="24" fillId="24" borderId="0" xfId="0" applyFont="1" applyFill="1"/>
    <xf numFmtId="0" fontId="24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right" vertical="top" wrapText="1"/>
    </xf>
    <xf numFmtId="2" fontId="24" fillId="24" borderId="10" xfId="0" applyNumberFormat="1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horizontal="right" vertical="top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right"/>
    </xf>
    <xf numFmtId="2" fontId="24" fillId="24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Border="1" applyAlignment="1">
      <alignment horizontal="center" vertical="center" wrapText="1"/>
    </xf>
    <xf numFmtId="12" fontId="22" fillId="0" borderId="11" xfId="37" applyFont="1" applyBorder="1" applyAlignment="1">
      <alignment horizontal="center" vertical="top" wrapText="1"/>
    </xf>
    <xf numFmtId="12" fontId="22" fillId="0" borderId="13" xfId="37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2" fontId="22" fillId="0" borderId="15" xfId="37" applyFont="1" applyBorder="1" applyAlignment="1">
      <alignment horizontal="center" vertical="top"/>
    </xf>
    <xf numFmtId="12" fontId="22" fillId="0" borderId="16" xfId="37" applyFont="1" applyBorder="1" applyAlignment="1">
      <alignment horizontal="center" vertical="top"/>
    </xf>
    <xf numFmtId="12" fontId="22" fillId="0" borderId="17" xfId="37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2" fontId="22" fillId="0" borderId="10" xfId="37" applyFont="1" applyBorder="1" applyAlignment="1">
      <alignment horizontal="center" vertical="top" wrapText="1"/>
    </xf>
    <xf numFmtId="0" fontId="22" fillId="0" borderId="11" xfId="37" applyNumberFormat="1" applyFont="1" applyBorder="1" applyAlignment="1">
      <alignment horizontal="center" vertical="top" wrapText="1"/>
    </xf>
    <xf numFmtId="0" fontId="22" fillId="0" borderId="13" xfId="37" applyNumberFormat="1" applyFont="1" applyBorder="1" applyAlignment="1">
      <alignment horizontal="center" vertical="top" wrapText="1"/>
    </xf>
    <xf numFmtId="12" fontId="20" fillId="0" borderId="0" xfId="37" applyFont="1" applyAlignment="1">
      <alignment horizontal="right"/>
    </xf>
    <xf numFmtId="12" fontId="20" fillId="0" borderId="0" xfId="37" applyFont="1" applyAlignment="1">
      <alignment horizontal="center"/>
    </xf>
    <xf numFmtId="12" fontId="20" fillId="0" borderId="0" xfId="37" applyFont="1" applyAlignment="1">
      <alignment horizontal="left"/>
    </xf>
    <xf numFmtId="17" fontId="20" fillId="0" borderId="0" xfId="37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2" fontId="23" fillId="0" borderId="11" xfId="37" applyFont="1" applyBorder="1" applyAlignment="1">
      <alignment horizontal="center" vertical="top" wrapText="1"/>
    </xf>
    <xf numFmtId="12" fontId="23" fillId="0" borderId="13" xfId="37" applyFont="1" applyBorder="1" applyAlignment="1">
      <alignment horizontal="center" vertical="top" wrapText="1"/>
    </xf>
    <xf numFmtId="12" fontId="21" fillId="0" borderId="0" xfId="37" applyFont="1" applyAlignment="1">
      <alignment horizontal="right"/>
    </xf>
    <xf numFmtId="2" fontId="22" fillId="0" borderId="11" xfId="37" applyNumberFormat="1" applyFont="1" applyBorder="1" applyAlignment="1">
      <alignment horizontal="center" vertical="top" wrapText="1"/>
    </xf>
    <xf numFmtId="2" fontId="22" fillId="0" borderId="13" xfId="37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5" fillId="0" borderId="11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/>
    <xf numFmtId="2" fontId="24" fillId="0" borderId="10" xfId="0" applyNumberFormat="1" applyFont="1" applyBorder="1" applyAlignment="1">
      <alignment horizontal="left"/>
    </xf>
    <xf numFmtId="2" fontId="24" fillId="24" borderId="10" xfId="0" applyNumberFormat="1" applyFont="1" applyFill="1" applyBorder="1" applyAlignment="1">
      <alignment horizontal="left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2" fontId="24" fillId="24" borderId="10" xfId="0" applyNumberFormat="1" applyFont="1" applyFill="1" applyBorder="1" applyAlignment="1">
      <alignment horizontal="left" wrapText="1"/>
    </xf>
    <xf numFmtId="0" fontId="24" fillId="24" borderId="10" xfId="0" applyFont="1" applyFill="1" applyBorder="1"/>
    <xf numFmtId="2" fontId="24" fillId="24" borderId="15" xfId="0" applyNumberFormat="1" applyFont="1" applyFill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0" fontId="24" fillId="24" borderId="15" xfId="0" applyFont="1" applyFill="1" applyBorder="1"/>
    <xf numFmtId="0" fontId="24" fillId="24" borderId="17" xfId="0" applyFont="1" applyFill="1" applyBorder="1"/>
    <xf numFmtId="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4" fillId="24" borderId="10" xfId="0" applyNumberFormat="1" applyFont="1" applyFill="1" applyBorder="1" applyAlignment="1">
      <alignment horizontal="left" vertical="center"/>
    </xf>
    <xf numFmtId="2" fontId="21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2" fontId="21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 horizontal="center"/>
    </xf>
    <xf numFmtId="0" fontId="0" fillId="0" borderId="10" xfId="0" applyBorder="1"/>
    <xf numFmtId="2" fontId="26" fillId="24" borderId="15" xfId="0" applyNumberFormat="1" applyFont="1" applyFill="1" applyBorder="1" applyAlignment="1">
      <alignment horizontal="right" vertical="top" wrapText="1"/>
    </xf>
    <xf numFmtId="0" fontId="0" fillId="24" borderId="17" xfId="0" applyFill="1" applyBorder="1"/>
    <xf numFmtId="2" fontId="26" fillId="24" borderId="15" xfId="0" applyNumberFormat="1" applyFont="1" applyFill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/>
    </xf>
    <xf numFmtId="2" fontId="26" fillId="0" borderId="17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 wrapText="1"/>
    </xf>
    <xf numFmtId="2" fontId="26" fillId="0" borderId="17" xfId="0" applyNumberFormat="1" applyFont="1" applyBorder="1" applyAlignment="1">
      <alignment horizontal="right" wrapText="1"/>
    </xf>
    <xf numFmtId="2" fontId="26" fillId="24" borderId="10" xfId="0" applyNumberFormat="1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H13" workbookViewId="0">
      <selection activeCell="L38" sqref="L38"/>
    </sheetView>
  </sheetViews>
  <sheetFormatPr defaultRowHeight="12.75" x14ac:dyDescent="0.2"/>
  <cols>
    <col min="1" max="1" width="13.42578125" style="2" customWidth="1"/>
    <col min="2" max="2" width="11.5703125" style="2" customWidth="1"/>
    <col min="6" max="6" width="6.42578125" style="2" customWidth="1"/>
    <col min="7" max="7" width="8.85546875" style="2" customWidth="1"/>
    <col min="8" max="8" width="7.7109375" style="2" customWidth="1"/>
    <col min="9" max="9" width="8" style="2" customWidth="1"/>
  </cols>
  <sheetData>
    <row r="1" spans="1:30" ht="15.75" x14ac:dyDescent="0.25">
      <c r="B1" s="3"/>
      <c r="C1" s="116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1"/>
      <c r="Y1" s="1"/>
      <c r="Z1" s="1"/>
      <c r="AA1" s="1"/>
      <c r="AB1" s="1"/>
      <c r="AC1" s="1"/>
      <c r="AD1" s="1"/>
    </row>
    <row r="2" spans="1:30" ht="15.75" x14ac:dyDescent="0.25">
      <c r="B2" s="3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1"/>
      <c r="Y2" s="1"/>
      <c r="Z2" s="1"/>
      <c r="AA2" s="1"/>
      <c r="AB2" s="1"/>
      <c r="AC2" s="1"/>
      <c r="AD2" s="1"/>
    </row>
    <row r="3" spans="1:30" ht="15.75" x14ac:dyDescent="0.25">
      <c r="B3" s="3"/>
      <c r="C3" s="4"/>
      <c r="D3" s="4"/>
      <c r="E3" s="4"/>
      <c r="F3" s="4"/>
      <c r="G3" s="4"/>
      <c r="H3" s="4"/>
      <c r="I3" s="119">
        <v>40695</v>
      </c>
      <c r="J3" s="120"/>
      <c r="K3" s="120"/>
      <c r="L3" s="120"/>
      <c r="M3" s="120"/>
      <c r="N3" s="120"/>
      <c r="O3" s="120"/>
      <c r="P3" s="118"/>
      <c r="Q3" s="118"/>
      <c r="R3" s="118"/>
      <c r="S3" s="118"/>
      <c r="T3" s="118"/>
      <c r="U3" s="118"/>
      <c r="V3" s="1"/>
      <c r="W3" s="1"/>
      <c r="X3" s="1"/>
      <c r="Y3" s="1"/>
      <c r="Z3" s="1"/>
      <c r="AA3" s="1"/>
      <c r="AB3" s="1"/>
      <c r="AC3" s="1"/>
      <c r="AD3" s="1"/>
    </row>
    <row r="4" spans="1:30" ht="14.25" x14ac:dyDescent="0.2">
      <c r="B4" s="3"/>
      <c r="C4" s="3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126" t="s">
        <v>2</v>
      </c>
      <c r="T4" s="126"/>
      <c r="U4" s="126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8"/>
      <c r="B5" s="6"/>
      <c r="C5" s="113" t="s">
        <v>3</v>
      </c>
      <c r="D5" s="99" t="s">
        <v>4</v>
      </c>
      <c r="E5" s="114" t="s">
        <v>5</v>
      </c>
      <c r="F5" s="99" t="s">
        <v>6</v>
      </c>
      <c r="G5" s="99" t="s">
        <v>7</v>
      </c>
      <c r="H5" s="127" t="s">
        <v>8</v>
      </c>
      <c r="I5" s="104" t="s">
        <v>9</v>
      </c>
      <c r="J5" s="105"/>
      <c r="K5" s="106"/>
      <c r="L5" s="124" t="s">
        <v>10</v>
      </c>
      <c r="M5" s="99" t="s">
        <v>11</v>
      </c>
      <c r="N5" s="99" t="s">
        <v>12</v>
      </c>
      <c r="O5" s="99" t="s">
        <v>13</v>
      </c>
      <c r="P5" s="99" t="s">
        <v>14</v>
      </c>
      <c r="Q5" s="99" t="s">
        <v>15</v>
      </c>
      <c r="R5" s="99" t="s">
        <v>16</v>
      </c>
      <c r="S5" s="99" t="s">
        <v>17</v>
      </c>
      <c r="T5" s="99" t="s">
        <v>18</v>
      </c>
      <c r="U5" s="99" t="s">
        <v>19</v>
      </c>
      <c r="V5" s="1"/>
      <c r="W5" s="1"/>
      <c r="X5" s="1"/>
      <c r="Y5" s="1"/>
      <c r="Z5" s="1"/>
      <c r="AA5" s="1"/>
      <c r="AB5" s="1"/>
      <c r="AC5" s="1"/>
      <c r="AD5" s="1"/>
    </row>
    <row r="6" spans="1:30" ht="25.5" x14ac:dyDescent="0.2">
      <c r="A6" s="19" t="s">
        <v>20</v>
      </c>
      <c r="B6" s="8" t="s">
        <v>21</v>
      </c>
      <c r="C6" s="113"/>
      <c r="D6" s="100"/>
      <c r="E6" s="115"/>
      <c r="F6" s="100"/>
      <c r="G6" s="100"/>
      <c r="H6" s="128"/>
      <c r="I6" s="9" t="s">
        <v>22</v>
      </c>
      <c r="J6" s="9" t="s">
        <v>23</v>
      </c>
      <c r="K6" s="7" t="s">
        <v>24</v>
      </c>
      <c r="L6" s="125"/>
      <c r="M6" s="100"/>
      <c r="N6" s="100"/>
      <c r="O6" s="100"/>
      <c r="P6" s="100"/>
      <c r="Q6" s="100"/>
      <c r="R6" s="100"/>
      <c r="S6" s="100"/>
      <c r="T6" s="100"/>
      <c r="U6" s="100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07" t="s">
        <v>25</v>
      </c>
      <c r="B7" s="24" t="s">
        <v>26</v>
      </c>
      <c r="C7" s="25">
        <v>2158.5300000000002</v>
      </c>
      <c r="D7" s="25">
        <v>1160.5899999999999</v>
      </c>
      <c r="E7" s="25">
        <v>53.77</v>
      </c>
      <c r="F7" s="25">
        <v>0</v>
      </c>
      <c r="G7" s="25">
        <v>1160.5899999999999</v>
      </c>
      <c r="H7" s="25">
        <v>53.77</v>
      </c>
      <c r="I7" s="25">
        <v>642.99</v>
      </c>
      <c r="J7" s="25">
        <v>150.82</v>
      </c>
      <c r="K7" s="25">
        <v>793.81</v>
      </c>
      <c r="L7" s="25">
        <v>150.03</v>
      </c>
      <c r="M7" s="25">
        <v>87.37</v>
      </c>
      <c r="N7" s="25">
        <v>1031.21</v>
      </c>
      <c r="O7" s="25">
        <v>255.3</v>
      </c>
      <c r="P7" s="25">
        <v>168.29</v>
      </c>
      <c r="Q7" s="25">
        <v>2.75</v>
      </c>
      <c r="R7" s="25">
        <v>58.03</v>
      </c>
      <c r="S7" s="25">
        <v>247.21</v>
      </c>
      <c r="T7" s="25">
        <v>209.55</v>
      </c>
      <c r="U7" s="26">
        <v>0</v>
      </c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08"/>
      <c r="B8" s="24" t="s">
        <v>27</v>
      </c>
      <c r="C8" s="27">
        <v>1452</v>
      </c>
      <c r="D8" s="27">
        <v>462</v>
      </c>
      <c r="E8" s="25">
        <v>31.82</v>
      </c>
      <c r="F8" s="25">
        <v>0</v>
      </c>
      <c r="G8" s="25">
        <v>462</v>
      </c>
      <c r="H8" s="25">
        <v>31.82</v>
      </c>
      <c r="I8" s="25">
        <v>326</v>
      </c>
      <c r="J8" s="25">
        <v>28</v>
      </c>
      <c r="K8" s="25">
        <v>354</v>
      </c>
      <c r="L8" s="28">
        <v>43</v>
      </c>
      <c r="M8" s="28">
        <v>39</v>
      </c>
      <c r="N8" s="25">
        <v>436</v>
      </c>
      <c r="O8" s="28">
        <v>149</v>
      </c>
      <c r="P8" s="28">
        <v>55</v>
      </c>
      <c r="Q8" s="28">
        <v>2</v>
      </c>
      <c r="R8" s="28">
        <v>21</v>
      </c>
      <c r="S8" s="28">
        <v>71</v>
      </c>
      <c r="T8" s="28">
        <v>67</v>
      </c>
      <c r="U8" s="28">
        <v>0</v>
      </c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08"/>
      <c r="B9" s="24" t="s">
        <v>28</v>
      </c>
      <c r="C9" s="27">
        <v>1837.76</v>
      </c>
      <c r="D9" s="27">
        <v>953.42</v>
      </c>
      <c r="E9" s="25">
        <v>51.88</v>
      </c>
      <c r="F9" s="25">
        <v>0</v>
      </c>
      <c r="G9" s="25">
        <v>953.42</v>
      </c>
      <c r="H9" s="25">
        <v>51.88</v>
      </c>
      <c r="I9" s="25">
        <v>644.85</v>
      </c>
      <c r="J9" s="25">
        <v>106.78</v>
      </c>
      <c r="K9" s="25">
        <v>751.63</v>
      </c>
      <c r="L9" s="28">
        <v>5.98</v>
      </c>
      <c r="M9" s="28">
        <v>143.91999999999999</v>
      </c>
      <c r="N9" s="25">
        <v>901.53</v>
      </c>
      <c r="O9" s="28">
        <v>415.48</v>
      </c>
      <c r="P9" s="28">
        <v>1.06</v>
      </c>
      <c r="Q9" s="28">
        <v>0.06</v>
      </c>
      <c r="R9" s="28">
        <v>1.0900000000000001</v>
      </c>
      <c r="S9" s="28">
        <v>2.06</v>
      </c>
      <c r="T9" s="28">
        <v>0</v>
      </c>
      <c r="U9" s="28">
        <v>0</v>
      </c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08"/>
      <c r="B10" s="24" t="s">
        <v>29</v>
      </c>
      <c r="C10" s="27">
        <v>773.62</v>
      </c>
      <c r="D10" s="27">
        <v>392.86</v>
      </c>
      <c r="E10" s="25">
        <v>50.78</v>
      </c>
      <c r="F10" s="25">
        <v>0</v>
      </c>
      <c r="G10" s="25">
        <v>392.86</v>
      </c>
      <c r="H10" s="25">
        <v>50.78</v>
      </c>
      <c r="I10" s="25">
        <v>312.70999999999998</v>
      </c>
      <c r="J10" s="25">
        <v>1.1499999999999999</v>
      </c>
      <c r="K10" s="25">
        <v>313.86</v>
      </c>
      <c r="L10" s="28">
        <v>32.950000000000003</v>
      </c>
      <c r="M10" s="28">
        <v>22.84</v>
      </c>
      <c r="N10" s="25">
        <v>369.65</v>
      </c>
      <c r="O10" s="28">
        <v>93.37</v>
      </c>
      <c r="P10" s="28">
        <v>89.36</v>
      </c>
      <c r="Q10" s="28">
        <v>0.92</v>
      </c>
      <c r="R10" s="28">
        <v>117.5</v>
      </c>
      <c r="S10" s="28">
        <v>188.57</v>
      </c>
      <c r="T10" s="28">
        <v>19.64</v>
      </c>
      <c r="U10" s="28">
        <v>0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08"/>
      <c r="B11" s="24" t="s">
        <v>30</v>
      </c>
      <c r="C11" s="27">
        <v>2850</v>
      </c>
      <c r="D11" s="27">
        <v>1118.5</v>
      </c>
      <c r="E11" s="25">
        <v>39.25</v>
      </c>
      <c r="F11" s="25">
        <v>0</v>
      </c>
      <c r="G11" s="25">
        <v>1118.5</v>
      </c>
      <c r="H11" s="25">
        <v>39.25</v>
      </c>
      <c r="I11" s="25">
        <v>722</v>
      </c>
      <c r="J11" s="25">
        <v>63</v>
      </c>
      <c r="K11" s="25">
        <v>785</v>
      </c>
      <c r="L11" s="28">
        <v>153</v>
      </c>
      <c r="M11" s="28">
        <v>89</v>
      </c>
      <c r="N11" s="25">
        <v>1027</v>
      </c>
      <c r="O11" s="28">
        <v>392</v>
      </c>
      <c r="P11" s="28">
        <v>145</v>
      </c>
      <c r="Q11" s="28">
        <v>5</v>
      </c>
      <c r="R11" s="28">
        <v>56</v>
      </c>
      <c r="S11" s="28">
        <v>178</v>
      </c>
      <c r="T11" s="28">
        <v>170</v>
      </c>
      <c r="U11" s="28">
        <v>0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08"/>
      <c r="B12" s="24" t="s">
        <v>31</v>
      </c>
      <c r="C12" s="27">
        <v>1134.49</v>
      </c>
      <c r="D12" s="27">
        <v>686.67</v>
      </c>
      <c r="E12" s="25">
        <v>60.53</v>
      </c>
      <c r="F12" s="25">
        <v>0</v>
      </c>
      <c r="G12" s="25">
        <v>686.67</v>
      </c>
      <c r="H12" s="25">
        <v>60.53</v>
      </c>
      <c r="I12" s="25">
        <v>448.29</v>
      </c>
      <c r="J12" s="25">
        <v>117.35</v>
      </c>
      <c r="K12" s="25">
        <v>565.64</v>
      </c>
      <c r="L12" s="28">
        <v>5.54</v>
      </c>
      <c r="M12" s="28">
        <v>91.74</v>
      </c>
      <c r="N12" s="25">
        <v>657.38</v>
      </c>
      <c r="O12" s="28">
        <v>278.01</v>
      </c>
      <c r="P12" s="28">
        <v>1.05</v>
      </c>
      <c r="Q12" s="28">
        <v>13.66</v>
      </c>
      <c r="R12" s="28">
        <v>1.0900000000000001</v>
      </c>
      <c r="S12" s="28">
        <v>1.96</v>
      </c>
      <c r="T12" s="28">
        <v>1.78</v>
      </c>
      <c r="U12" s="28">
        <v>0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08"/>
      <c r="B13" s="24" t="s">
        <v>32</v>
      </c>
      <c r="C13" s="29">
        <v>1947.39</v>
      </c>
      <c r="D13" s="29">
        <v>1072.8599999999999</v>
      </c>
      <c r="E13" s="30">
        <v>55.09</v>
      </c>
      <c r="F13" s="30">
        <v>0</v>
      </c>
      <c r="G13" s="30">
        <v>1072.8599999999999</v>
      </c>
      <c r="H13" s="30">
        <v>55.09</v>
      </c>
      <c r="I13" s="30">
        <v>843.87</v>
      </c>
      <c r="J13" s="30">
        <v>3.85</v>
      </c>
      <c r="K13" s="30">
        <v>847.72</v>
      </c>
      <c r="L13" s="31">
        <v>109.18</v>
      </c>
      <c r="M13" s="31">
        <v>53.04</v>
      </c>
      <c r="N13" s="30">
        <v>1009.94</v>
      </c>
      <c r="O13" s="31">
        <v>366.76</v>
      </c>
      <c r="P13" s="31">
        <v>181.78</v>
      </c>
      <c r="Q13" s="31">
        <v>1.34</v>
      </c>
      <c r="R13" s="31">
        <v>90.89</v>
      </c>
      <c r="S13" s="31">
        <v>454.46</v>
      </c>
      <c r="T13" s="31">
        <v>151.47999999999999</v>
      </c>
      <c r="U13" s="31">
        <v>0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22.5" x14ac:dyDescent="0.2">
      <c r="A14" s="108"/>
      <c r="B14" s="24" t="s">
        <v>33</v>
      </c>
      <c r="C14" s="27">
        <v>3766.42</v>
      </c>
      <c r="D14" s="27">
        <v>2422.54</v>
      </c>
      <c r="E14" s="25">
        <v>64.319999999999993</v>
      </c>
      <c r="F14" s="25">
        <v>0</v>
      </c>
      <c r="G14" s="25">
        <v>2422.54</v>
      </c>
      <c r="H14" s="25">
        <v>64.319999999999993</v>
      </c>
      <c r="I14" s="25">
        <v>1250.5</v>
      </c>
      <c r="J14" s="25">
        <v>402.42</v>
      </c>
      <c r="K14" s="25">
        <v>1652.92</v>
      </c>
      <c r="L14" s="28">
        <v>1386.2</v>
      </c>
      <c r="M14" s="28">
        <v>2503.06</v>
      </c>
      <c r="N14" s="25">
        <v>5542.18</v>
      </c>
      <c r="O14" s="28">
        <v>1407.67</v>
      </c>
      <c r="P14" s="28">
        <v>591.25</v>
      </c>
      <c r="Q14" s="28">
        <v>1.25</v>
      </c>
      <c r="R14" s="28">
        <v>277.85000000000002</v>
      </c>
      <c r="S14" s="28">
        <v>698.5</v>
      </c>
      <c r="T14" s="28">
        <v>287.39999999999998</v>
      </c>
      <c r="U14" s="28">
        <v>0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08"/>
      <c r="B15" s="24" t="s">
        <v>34</v>
      </c>
      <c r="C15" s="27">
        <v>896.66</v>
      </c>
      <c r="D15" s="27">
        <v>648.80999999999995</v>
      </c>
      <c r="E15" s="25">
        <v>72.36</v>
      </c>
      <c r="F15" s="25">
        <v>0</v>
      </c>
      <c r="G15" s="25">
        <v>648.80999999999995</v>
      </c>
      <c r="H15" s="25">
        <v>72.36</v>
      </c>
      <c r="I15" s="25">
        <v>372.47</v>
      </c>
      <c r="J15" s="25">
        <v>125.31</v>
      </c>
      <c r="K15" s="25">
        <v>497.78</v>
      </c>
      <c r="L15" s="28">
        <v>4.0999999999999996</v>
      </c>
      <c r="M15" s="28">
        <v>117.59</v>
      </c>
      <c r="N15" s="25">
        <v>619.47</v>
      </c>
      <c r="O15" s="28">
        <v>1.96</v>
      </c>
      <c r="P15" s="28">
        <v>1.02</v>
      </c>
      <c r="Q15" s="28">
        <v>11.37</v>
      </c>
      <c r="R15" s="28">
        <v>0.97</v>
      </c>
      <c r="S15" s="28">
        <v>0.79</v>
      </c>
      <c r="T15" s="28">
        <v>1.22</v>
      </c>
      <c r="U15" s="28">
        <v>0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08"/>
      <c r="B16" s="24" t="s">
        <v>35</v>
      </c>
      <c r="C16" s="27">
        <v>2933.08</v>
      </c>
      <c r="D16" s="27">
        <v>1174.81</v>
      </c>
      <c r="E16" s="25">
        <v>40.049999999999997</v>
      </c>
      <c r="F16" s="25">
        <v>0</v>
      </c>
      <c r="G16" s="25">
        <v>1174.81</v>
      </c>
      <c r="H16" s="25">
        <v>40.049999999999997</v>
      </c>
      <c r="I16" s="25">
        <v>470.12</v>
      </c>
      <c r="J16" s="25">
        <v>28.38</v>
      </c>
      <c r="K16" s="25">
        <v>498.5</v>
      </c>
      <c r="L16" s="28">
        <v>190.9</v>
      </c>
      <c r="M16" s="28">
        <v>112.23</v>
      </c>
      <c r="N16" s="25">
        <v>801.63</v>
      </c>
      <c r="O16" s="28">
        <v>247.39</v>
      </c>
      <c r="P16" s="28">
        <v>197.91</v>
      </c>
      <c r="Q16" s="28">
        <v>1.86</v>
      </c>
      <c r="R16" s="28">
        <v>156.22</v>
      </c>
      <c r="S16" s="28">
        <v>469.69</v>
      </c>
      <c r="T16" s="28">
        <v>58.74</v>
      </c>
      <c r="U16" s="28">
        <v>0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08"/>
      <c r="B17" s="24" t="s">
        <v>36</v>
      </c>
      <c r="C17" s="27">
        <v>3171.37</v>
      </c>
      <c r="D17" s="27">
        <v>2214.08</v>
      </c>
      <c r="E17" s="25">
        <v>69.81</v>
      </c>
      <c r="F17" s="25">
        <v>0</v>
      </c>
      <c r="G17" s="25">
        <v>2214.08</v>
      </c>
      <c r="H17" s="25">
        <v>69.81</v>
      </c>
      <c r="I17" s="25">
        <v>845.3</v>
      </c>
      <c r="J17" s="25">
        <v>172.8</v>
      </c>
      <c r="K17" s="25">
        <v>1018.1</v>
      </c>
      <c r="L17" s="28">
        <v>175</v>
      </c>
      <c r="M17" s="28">
        <v>734.96</v>
      </c>
      <c r="N17" s="25">
        <v>1928.1</v>
      </c>
      <c r="O17" s="28">
        <v>641.70000000000005</v>
      </c>
      <c r="P17" s="28">
        <v>487.72</v>
      </c>
      <c r="Q17" s="28">
        <v>0.5</v>
      </c>
      <c r="R17" s="28">
        <v>218.2</v>
      </c>
      <c r="S17" s="28">
        <v>590.44000000000005</v>
      </c>
      <c r="T17" s="28">
        <v>68.87</v>
      </c>
      <c r="U17" s="28">
        <v>0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08"/>
      <c r="B18" s="24" t="s">
        <v>37</v>
      </c>
      <c r="C18" s="27">
        <v>3044</v>
      </c>
      <c r="D18" s="27">
        <v>1466</v>
      </c>
      <c r="E18" s="25">
        <v>48.16</v>
      </c>
      <c r="F18" s="25">
        <v>0</v>
      </c>
      <c r="G18" s="25">
        <v>1466</v>
      </c>
      <c r="H18" s="25">
        <v>48.16</v>
      </c>
      <c r="I18" s="25">
        <v>550</v>
      </c>
      <c r="J18" s="25">
        <v>26</v>
      </c>
      <c r="K18" s="25">
        <v>576</v>
      </c>
      <c r="L18" s="28">
        <v>78.56</v>
      </c>
      <c r="M18" s="28">
        <v>68.36</v>
      </c>
      <c r="N18" s="25">
        <v>722.92</v>
      </c>
      <c r="O18" s="28">
        <v>223.58</v>
      </c>
      <c r="P18" s="28">
        <v>190.5</v>
      </c>
      <c r="Q18" s="28">
        <v>3.92</v>
      </c>
      <c r="R18" s="28">
        <v>72.13</v>
      </c>
      <c r="S18" s="28">
        <v>865</v>
      </c>
      <c r="T18" s="28">
        <v>40.450000000000003</v>
      </c>
      <c r="U18" s="28">
        <v>0</v>
      </c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09"/>
      <c r="B19" s="24" t="s">
        <v>38</v>
      </c>
      <c r="C19" s="27">
        <v>558.46</v>
      </c>
      <c r="D19" s="27">
        <v>335.16</v>
      </c>
      <c r="E19" s="25">
        <v>60.02</v>
      </c>
      <c r="F19" s="25">
        <v>0</v>
      </c>
      <c r="G19" s="25">
        <v>335.16</v>
      </c>
      <c r="H19" s="25">
        <v>60.02</v>
      </c>
      <c r="I19" s="25">
        <v>202.06</v>
      </c>
      <c r="J19" s="25">
        <v>50.52</v>
      </c>
      <c r="K19" s="25">
        <v>252.58</v>
      </c>
      <c r="L19" s="28">
        <v>56.78</v>
      </c>
      <c r="M19" s="28">
        <v>13.56</v>
      </c>
      <c r="N19" s="25">
        <v>322.92</v>
      </c>
      <c r="O19" s="28">
        <v>203.11</v>
      </c>
      <c r="P19" s="28">
        <v>51.95</v>
      </c>
      <c r="Q19" s="28">
        <v>0.87</v>
      </c>
      <c r="R19" s="28">
        <v>17.760000000000002</v>
      </c>
      <c r="S19" s="28">
        <v>68.040000000000006</v>
      </c>
      <c r="T19" s="28">
        <v>62.34</v>
      </c>
      <c r="U19" s="28">
        <v>0</v>
      </c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22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28"/>
      <c r="U20" s="28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5">
      <c r="A21" s="101" t="s">
        <v>39</v>
      </c>
      <c r="B21" s="32" t="s">
        <v>40</v>
      </c>
      <c r="C21" s="36">
        <v>1149</v>
      </c>
      <c r="D21" s="48">
        <v>55491</v>
      </c>
      <c r="E21">
        <v>48.3</v>
      </c>
      <c r="F21">
        <v>0</v>
      </c>
      <c r="G21" s="38">
        <v>554.91</v>
      </c>
      <c r="H21" s="38">
        <v>48.295039164490902</v>
      </c>
      <c r="I21" s="42">
        <v>390.2</v>
      </c>
      <c r="J21" s="42">
        <v>109.39</v>
      </c>
      <c r="K21" s="42">
        <f>I21+J21</f>
        <v>499.59</v>
      </c>
      <c r="L21" s="42">
        <v>28.54</v>
      </c>
      <c r="M21" s="42">
        <v>14.34</v>
      </c>
      <c r="N21" s="43">
        <v>542.47</v>
      </c>
      <c r="O21" s="42">
        <v>331.67</v>
      </c>
      <c r="P21" s="38">
        <v>68.2</v>
      </c>
      <c r="Q21" s="38">
        <v>0.09</v>
      </c>
      <c r="R21" s="38">
        <v>32.32</v>
      </c>
      <c r="S21" s="32"/>
      <c r="T21" s="38">
        <v>103.97</v>
      </c>
      <c r="U21" s="32">
        <v>0</v>
      </c>
      <c r="V21" s="1"/>
      <c r="W21" s="1"/>
      <c r="X21" s="1"/>
      <c r="Y21" s="1"/>
      <c r="Z21" s="1"/>
      <c r="AA21" s="1"/>
      <c r="AB21" s="1"/>
      <c r="AC21" s="1"/>
      <c r="AD21" s="1"/>
    </row>
    <row r="22" spans="1:30" ht="15" x14ac:dyDescent="0.25">
      <c r="A22" s="102"/>
      <c r="B22" s="32" t="s">
        <v>41</v>
      </c>
      <c r="C22" s="44">
        <v>1222</v>
      </c>
      <c r="D22" s="45">
        <v>743</v>
      </c>
      <c r="E22">
        <f>D22/C22*100</f>
        <v>60.801963993453356</v>
      </c>
      <c r="F22">
        <v>0</v>
      </c>
      <c r="G22" s="38">
        <v>743</v>
      </c>
      <c r="H22" s="38">
        <v>60.801963993453398</v>
      </c>
      <c r="I22" s="46">
        <v>372.18</v>
      </c>
      <c r="J22" s="42">
        <v>106</v>
      </c>
      <c r="K22" s="42">
        <f>I22+J22</f>
        <v>478.18</v>
      </c>
      <c r="L22" s="42">
        <v>0</v>
      </c>
      <c r="M22" s="42">
        <v>75.959999999999994</v>
      </c>
      <c r="N22" s="42">
        <v>637.74</v>
      </c>
      <c r="O22" s="42">
        <v>306.52999999999997</v>
      </c>
      <c r="P22" s="32">
        <v>49.36</v>
      </c>
      <c r="Q22" s="38">
        <v>0.14000000000000001</v>
      </c>
      <c r="R22" s="38">
        <v>47.2</v>
      </c>
      <c r="S22" s="32"/>
      <c r="T22" s="38">
        <v>147.54</v>
      </c>
      <c r="U22" s="32">
        <v>0</v>
      </c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02"/>
      <c r="B23" s="32" t="s">
        <v>42</v>
      </c>
      <c r="C23" s="47">
        <v>746.83</v>
      </c>
      <c r="D23" s="48">
        <v>233.58</v>
      </c>
      <c r="E23" s="48">
        <v>31.28</v>
      </c>
      <c r="F23" s="48">
        <v>0</v>
      </c>
      <c r="G23" s="49">
        <v>233.58</v>
      </c>
      <c r="H23" s="49">
        <v>31.28</v>
      </c>
      <c r="I23" s="50">
        <v>167.2</v>
      </c>
      <c r="J23" s="50">
        <v>3.9</v>
      </c>
      <c r="K23" s="50">
        <f>I23+J23</f>
        <v>171.1</v>
      </c>
      <c r="L23" s="50">
        <v>12.57</v>
      </c>
      <c r="M23" s="50">
        <v>1.29</v>
      </c>
      <c r="N23" s="50">
        <v>184.96</v>
      </c>
      <c r="O23" s="50">
        <v>25.47</v>
      </c>
      <c r="P23" s="50">
        <v>12.57</v>
      </c>
      <c r="Q23" s="50">
        <v>7.0000000000000007E-2</v>
      </c>
      <c r="R23" s="50">
        <v>12.81</v>
      </c>
      <c r="S23" s="50">
        <v>70.91</v>
      </c>
      <c r="T23" s="50">
        <v>4.53</v>
      </c>
      <c r="U23" s="5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02"/>
      <c r="B24" s="32" t="s">
        <v>43</v>
      </c>
      <c r="C24" s="47">
        <v>281.45</v>
      </c>
      <c r="D24" s="52">
        <v>110.6</v>
      </c>
      <c r="E24" s="52">
        <v>39.29</v>
      </c>
      <c r="F24" s="47"/>
      <c r="G24" s="52">
        <v>110.6</v>
      </c>
      <c r="H24" s="52">
        <v>39.29</v>
      </c>
      <c r="I24" s="50">
        <v>90.82</v>
      </c>
      <c r="J24" s="50">
        <v>10.119999999999999</v>
      </c>
      <c r="K24" s="50">
        <f>I24+J24</f>
        <v>100.94</v>
      </c>
      <c r="L24" s="50">
        <v>4.18</v>
      </c>
      <c r="M24" s="50">
        <v>2.2400000000000002</v>
      </c>
      <c r="N24" s="50">
        <f>K24+L24+M24</f>
        <v>107.36</v>
      </c>
      <c r="O24" s="50">
        <v>27.82</v>
      </c>
      <c r="P24" s="50">
        <v>18.72</v>
      </c>
      <c r="Q24" s="50">
        <v>0.06</v>
      </c>
      <c r="R24" s="50">
        <v>19.82</v>
      </c>
      <c r="S24" s="50">
        <v>30.87</v>
      </c>
      <c r="T24" s="50">
        <v>2.81</v>
      </c>
      <c r="U24" s="50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02"/>
      <c r="B25" s="32" t="s">
        <v>44</v>
      </c>
      <c r="C25" s="47">
        <v>573.41</v>
      </c>
      <c r="D25" s="52">
        <v>218.82</v>
      </c>
      <c r="E25" s="52">
        <v>38.159999999999997</v>
      </c>
      <c r="F25" s="47"/>
      <c r="G25" s="52">
        <v>218.82</v>
      </c>
      <c r="H25" s="52">
        <v>38.159999999999997</v>
      </c>
      <c r="I25" s="50">
        <v>140.43</v>
      </c>
      <c r="J25" s="50">
        <v>20.81</v>
      </c>
      <c r="K25" s="50">
        <f>I25+J25</f>
        <v>161.24</v>
      </c>
      <c r="L25" s="50">
        <v>9.23</v>
      </c>
      <c r="M25" s="50">
        <v>35.81</v>
      </c>
      <c r="N25" s="50">
        <f>K25+L25+M25</f>
        <v>206.28</v>
      </c>
      <c r="O25" s="50">
        <v>35.82</v>
      </c>
      <c r="P25" s="50">
        <v>21.83</v>
      </c>
      <c r="Q25" s="50">
        <v>0.05</v>
      </c>
      <c r="R25" s="50">
        <v>20.87</v>
      </c>
      <c r="S25" s="50">
        <v>70.510000000000005</v>
      </c>
      <c r="T25" s="50">
        <v>4.82</v>
      </c>
      <c r="U25" s="50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02"/>
      <c r="B26" s="32" t="s">
        <v>45</v>
      </c>
      <c r="C26" s="47">
        <v>585.42999999999995</v>
      </c>
      <c r="D26" s="47">
        <v>253.99</v>
      </c>
      <c r="E26" s="47">
        <v>43.38</v>
      </c>
      <c r="F26" s="47"/>
      <c r="G26" s="47">
        <v>253.99</v>
      </c>
      <c r="H26" s="47">
        <v>43.38</v>
      </c>
      <c r="I26" s="50">
        <v>165.11</v>
      </c>
      <c r="J26" s="50">
        <v>20.63</v>
      </c>
      <c r="K26" s="50">
        <v>185.74</v>
      </c>
      <c r="L26" s="50">
        <v>12.23</v>
      </c>
      <c r="M26" s="50">
        <v>26.95</v>
      </c>
      <c r="N26" s="50">
        <v>225.92</v>
      </c>
      <c r="O26" s="50">
        <v>39.36</v>
      </c>
      <c r="P26" s="50">
        <v>27.55</v>
      </c>
      <c r="Q26" s="50">
        <v>7.0000000000000007E-2</v>
      </c>
      <c r="R26" s="50">
        <v>18.11</v>
      </c>
      <c r="S26" s="50">
        <v>68.52</v>
      </c>
      <c r="T26" s="50">
        <v>5.57</v>
      </c>
      <c r="U26" s="50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02"/>
      <c r="B27" s="32" t="s">
        <v>46</v>
      </c>
      <c r="C27">
        <v>14423.91</v>
      </c>
      <c r="D27">
        <v>3665.76</v>
      </c>
      <c r="E27">
        <v>25.41</v>
      </c>
      <c r="F27">
        <v>0</v>
      </c>
      <c r="G27" s="38">
        <v>3665.76</v>
      </c>
      <c r="H27" s="38">
        <v>25.41</v>
      </c>
      <c r="I27" s="38">
        <v>456.29</v>
      </c>
      <c r="J27" s="38">
        <v>154.53</v>
      </c>
      <c r="K27" s="38">
        <v>610.82000000000005</v>
      </c>
      <c r="L27" s="38">
        <v>698.92</v>
      </c>
      <c r="M27" s="38">
        <v>681.49</v>
      </c>
      <c r="N27" s="38">
        <v>1991.23</v>
      </c>
      <c r="O27" s="38">
        <v>371.71</v>
      </c>
      <c r="P27" s="38">
        <v>198.68</v>
      </c>
      <c r="Q27" s="38">
        <v>3.36</v>
      </c>
      <c r="R27" s="38">
        <v>299.74</v>
      </c>
      <c r="S27" s="38">
        <v>378.29</v>
      </c>
      <c r="T27" s="38">
        <v>294.33999999999997</v>
      </c>
      <c r="U27" s="38">
        <v>0</v>
      </c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02"/>
      <c r="B28" s="32" t="s">
        <v>47</v>
      </c>
      <c r="C28">
        <v>3636.28</v>
      </c>
      <c r="D28" s="37">
        <v>1003.91</v>
      </c>
      <c r="E28" s="37">
        <v>27.6</v>
      </c>
      <c r="F28">
        <v>0</v>
      </c>
      <c r="G28" s="38">
        <v>1003.91</v>
      </c>
      <c r="H28" s="38">
        <v>27.6</v>
      </c>
      <c r="I28" s="38">
        <v>514.19000000000005</v>
      </c>
      <c r="J28" s="38">
        <v>81.069999999999993</v>
      </c>
      <c r="K28" s="38">
        <v>595.26</v>
      </c>
      <c r="L28" s="38">
        <v>71.14</v>
      </c>
      <c r="M28" s="38">
        <v>56.47</v>
      </c>
      <c r="N28" s="38">
        <v>722.87</v>
      </c>
      <c r="O28" s="38">
        <v>214.06</v>
      </c>
      <c r="P28" s="38">
        <v>109.54</v>
      </c>
      <c r="Q28" s="38">
        <v>6.4</v>
      </c>
      <c r="R28" s="38">
        <v>116.34</v>
      </c>
      <c r="S28" s="38">
        <v>79.42</v>
      </c>
      <c r="T28" s="38">
        <v>104.62</v>
      </c>
      <c r="U28" s="38">
        <v>0</v>
      </c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02"/>
      <c r="B29" s="53" t="s">
        <v>48</v>
      </c>
      <c r="C29" s="37">
        <v>1053.32</v>
      </c>
      <c r="D29" s="37">
        <v>301.58999999999997</v>
      </c>
      <c r="E29" s="37">
        <v>28.63</v>
      </c>
      <c r="F29" s="37">
        <v>0</v>
      </c>
      <c r="G29" s="54">
        <v>301.58999999999997</v>
      </c>
      <c r="H29" s="54">
        <v>28.63</v>
      </c>
      <c r="I29" s="54">
        <v>190.68</v>
      </c>
      <c r="J29" s="54">
        <v>31.2</v>
      </c>
      <c r="K29" s="54">
        <v>221.88</v>
      </c>
      <c r="L29" s="54">
        <v>24.68</v>
      </c>
      <c r="M29" s="54">
        <v>20.94</v>
      </c>
      <c r="N29" s="54">
        <v>267.5</v>
      </c>
      <c r="O29" s="54">
        <v>79.36</v>
      </c>
      <c r="P29" s="54">
        <v>34.64</v>
      </c>
      <c r="Q29" s="54">
        <v>0.46</v>
      </c>
      <c r="R29" s="54">
        <v>43.22</v>
      </c>
      <c r="S29" s="54">
        <v>32.06</v>
      </c>
      <c r="T29" s="54">
        <v>38.69</v>
      </c>
      <c r="U29" s="54">
        <v>0</v>
      </c>
      <c r="V29" s="1"/>
      <c r="W29" s="1"/>
      <c r="X29" s="1"/>
      <c r="Y29" s="1"/>
      <c r="Z29" s="1"/>
      <c r="AA29" s="1"/>
      <c r="AB29" s="1"/>
      <c r="AC29" s="1"/>
      <c r="AD29" s="1"/>
    </row>
    <row r="30" spans="1:30" ht="25.5" x14ac:dyDescent="0.2">
      <c r="A30" s="102"/>
      <c r="B30" s="36" t="s">
        <v>49</v>
      </c>
      <c r="C30">
        <v>1949.75</v>
      </c>
      <c r="D30">
        <v>631.91999999999996</v>
      </c>
      <c r="E30">
        <v>32.409999999999997</v>
      </c>
      <c r="F30">
        <v>0</v>
      </c>
      <c r="G30" s="38"/>
      <c r="H30" s="38"/>
      <c r="I30" s="38"/>
      <c r="J30" s="38"/>
      <c r="K30" s="38">
        <v>407.06</v>
      </c>
      <c r="L30" s="38">
        <v>77.48</v>
      </c>
      <c r="M30" s="38">
        <v>87.84</v>
      </c>
      <c r="N30" s="38">
        <v>568.38</v>
      </c>
      <c r="O30" s="38">
        <v>232.26</v>
      </c>
      <c r="P30" s="38">
        <v>0</v>
      </c>
      <c r="Q30" s="38">
        <v>0.1</v>
      </c>
      <c r="R30" s="38"/>
      <c r="S30" s="38"/>
      <c r="T30" s="38"/>
      <c r="U30" s="38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02"/>
      <c r="B31" s="36" t="s">
        <v>50</v>
      </c>
      <c r="C31">
        <v>3231.81</v>
      </c>
      <c r="D31">
        <v>1334.9</v>
      </c>
      <c r="E31">
        <v>41.31</v>
      </c>
      <c r="F31"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"/>
      <c r="W31" s="1"/>
      <c r="X31" s="1"/>
      <c r="Y31" s="1"/>
      <c r="Z31" s="1"/>
      <c r="AA31" s="1"/>
      <c r="AB31" s="1"/>
      <c r="AC31" s="1"/>
      <c r="AD31" s="1"/>
    </row>
    <row r="32" spans="1:30" ht="25.5" x14ac:dyDescent="0.2">
      <c r="A32" s="102"/>
      <c r="B32" s="36" t="s">
        <v>51</v>
      </c>
      <c r="C32">
        <v>1506.66</v>
      </c>
      <c r="D32">
        <v>761.42</v>
      </c>
      <c r="E32">
        <v>51</v>
      </c>
      <c r="F32">
        <v>0</v>
      </c>
      <c r="G32" s="38"/>
      <c r="H32" s="38"/>
      <c r="I32" s="38"/>
      <c r="J32" s="38"/>
      <c r="K32" s="38">
        <v>435.48</v>
      </c>
      <c r="L32" s="38">
        <v>53.68</v>
      </c>
      <c r="M32" s="38">
        <v>71.7</v>
      </c>
      <c r="N32" s="38">
        <v>560.86</v>
      </c>
      <c r="O32" s="38">
        <v>179.41</v>
      </c>
      <c r="P32" s="38"/>
      <c r="Q32" s="38"/>
      <c r="R32" s="38"/>
      <c r="S32" s="38"/>
      <c r="T32" s="38"/>
      <c r="U32" s="38"/>
      <c r="V32" s="1"/>
      <c r="W32" s="1"/>
      <c r="X32" s="1"/>
      <c r="Y32" s="1"/>
      <c r="Z32" s="1"/>
      <c r="AA32" s="1"/>
      <c r="AB32" s="1"/>
      <c r="AC32" s="1"/>
      <c r="AD32" s="1"/>
    </row>
    <row r="33" spans="1:30" ht="25.5" x14ac:dyDescent="0.2">
      <c r="A33" s="102"/>
      <c r="B33" s="36" t="s">
        <v>52</v>
      </c>
      <c r="C33">
        <v>1312.93</v>
      </c>
      <c r="D33">
        <v>532.38</v>
      </c>
      <c r="E33">
        <v>41</v>
      </c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02"/>
      <c r="B34" s="36" t="s">
        <v>53</v>
      </c>
      <c r="C34">
        <v>2090.2600000000002</v>
      </c>
      <c r="D34">
        <v>1460.31</v>
      </c>
      <c r="E34">
        <v>70</v>
      </c>
      <c r="F3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03"/>
      <c r="B35" s="32" t="s">
        <v>54</v>
      </c>
      <c r="C35">
        <v>1715.69</v>
      </c>
      <c r="D35">
        <v>1301.79</v>
      </c>
      <c r="E35">
        <v>75.88</v>
      </c>
      <c r="F35">
        <v>0</v>
      </c>
      <c r="G35" s="38"/>
      <c r="H35" s="38"/>
      <c r="I35" s="38"/>
      <c r="J35" s="38"/>
      <c r="K35" s="38">
        <v>259.10000000000002</v>
      </c>
      <c r="L35" s="38">
        <v>8.23</v>
      </c>
      <c r="M35" s="38">
        <v>6.8</v>
      </c>
      <c r="N35" s="38">
        <v>274.13</v>
      </c>
      <c r="O35" s="38"/>
      <c r="P35" s="38"/>
      <c r="Q35" s="38"/>
      <c r="R35" s="38"/>
      <c r="S35" s="38"/>
      <c r="T35" s="38"/>
      <c r="U35" s="38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30" t="s">
        <v>55</v>
      </c>
      <c r="B37" s="6" t="s">
        <v>56</v>
      </c>
      <c r="C37" s="10">
        <v>3380</v>
      </c>
      <c r="D37" s="10">
        <v>2211</v>
      </c>
      <c r="E37" s="10">
        <v>65</v>
      </c>
      <c r="F37" s="10">
        <v>0</v>
      </c>
      <c r="G37" s="11">
        <v>2211</v>
      </c>
      <c r="H37" s="11">
        <v>65</v>
      </c>
      <c r="I37" s="12">
        <v>850</v>
      </c>
      <c r="J37" s="13">
        <v>145</v>
      </c>
      <c r="K37" s="12">
        <v>995</v>
      </c>
      <c r="L37" s="11">
        <v>212</v>
      </c>
      <c r="M37" s="11">
        <v>154</v>
      </c>
      <c r="N37" s="12">
        <v>1361</v>
      </c>
      <c r="O37" s="14">
        <v>612</v>
      </c>
      <c r="P37" s="14">
        <v>385</v>
      </c>
      <c r="Q37" s="14">
        <v>20</v>
      </c>
      <c r="R37" s="14">
        <v>24</v>
      </c>
      <c r="S37" s="14">
        <v>35</v>
      </c>
      <c r="T37" s="14">
        <v>20</v>
      </c>
      <c r="U37" s="14">
        <v>0</v>
      </c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08"/>
      <c r="B38" s="6" t="s">
        <v>57</v>
      </c>
      <c r="C38" s="10">
        <v>58863</v>
      </c>
      <c r="D38" s="15">
        <v>33561</v>
      </c>
      <c r="E38" s="15">
        <v>57</v>
      </c>
      <c r="F38" s="10">
        <v>0</v>
      </c>
      <c r="G38" s="11">
        <v>33561</v>
      </c>
      <c r="H38" s="11">
        <v>57</v>
      </c>
      <c r="I38" s="16">
        <v>3611</v>
      </c>
      <c r="J38" s="13">
        <v>418</v>
      </c>
      <c r="K38" s="13">
        <v>4029</v>
      </c>
      <c r="L38" s="11">
        <v>3836</v>
      </c>
      <c r="M38" s="11">
        <v>3741</v>
      </c>
      <c r="N38" s="13">
        <v>11606</v>
      </c>
      <c r="O38" s="11">
        <v>1518</v>
      </c>
      <c r="P38" s="11">
        <v>1342</v>
      </c>
      <c r="Q38" s="11">
        <v>396</v>
      </c>
      <c r="R38" s="11">
        <v>1213</v>
      </c>
      <c r="S38" s="11">
        <v>2205</v>
      </c>
      <c r="T38" s="11">
        <v>1392</v>
      </c>
      <c r="U38" s="11">
        <v>56</v>
      </c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08"/>
      <c r="B39" s="6" t="s">
        <v>58</v>
      </c>
      <c r="C39" s="10">
        <v>2383</v>
      </c>
      <c r="D39" s="15">
        <v>1391</v>
      </c>
      <c r="E39" s="15">
        <v>58</v>
      </c>
      <c r="F39" s="10">
        <v>0</v>
      </c>
      <c r="G39" s="11">
        <v>1391</v>
      </c>
      <c r="H39" s="11">
        <v>58</v>
      </c>
      <c r="I39" s="16">
        <v>762</v>
      </c>
      <c r="J39" s="13">
        <v>114</v>
      </c>
      <c r="K39" s="13">
        <v>876</v>
      </c>
      <c r="L39" s="11">
        <v>176</v>
      </c>
      <c r="M39" s="11">
        <v>146</v>
      </c>
      <c r="N39" s="13">
        <v>1198</v>
      </c>
      <c r="O39" s="11">
        <v>594</v>
      </c>
      <c r="P39" s="11">
        <v>351</v>
      </c>
      <c r="Q39" s="11">
        <v>18</v>
      </c>
      <c r="R39" s="11">
        <v>0</v>
      </c>
      <c r="S39" s="11">
        <v>0</v>
      </c>
      <c r="T39" s="11">
        <v>0</v>
      </c>
      <c r="U39" s="11">
        <v>0</v>
      </c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">
      <c r="A40" s="108"/>
      <c r="B40" s="6" t="s">
        <v>59</v>
      </c>
      <c r="C40" s="10">
        <v>1964</v>
      </c>
      <c r="D40" s="15">
        <v>1009</v>
      </c>
      <c r="E40" s="15">
        <v>51</v>
      </c>
      <c r="F40" s="10">
        <v>0</v>
      </c>
      <c r="G40" s="11">
        <v>1009</v>
      </c>
      <c r="H40" s="11">
        <v>51</v>
      </c>
      <c r="I40" s="16">
        <v>504</v>
      </c>
      <c r="J40" s="13">
        <v>77</v>
      </c>
      <c r="K40" s="13">
        <v>581</v>
      </c>
      <c r="L40" s="11">
        <v>105</v>
      </c>
      <c r="M40" s="11">
        <v>138</v>
      </c>
      <c r="N40" s="13">
        <v>824</v>
      </c>
      <c r="O40" s="11">
        <v>172</v>
      </c>
      <c r="P40" s="11">
        <v>117</v>
      </c>
      <c r="Q40" s="11">
        <v>12</v>
      </c>
      <c r="R40" s="11">
        <v>62</v>
      </c>
      <c r="S40" s="11">
        <v>198</v>
      </c>
      <c r="T40" s="11">
        <v>41</v>
      </c>
      <c r="U40" s="11">
        <v>0</v>
      </c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08"/>
      <c r="B41" s="6" t="s">
        <v>60</v>
      </c>
      <c r="C41" s="10">
        <v>2281.62</v>
      </c>
      <c r="D41" s="15">
        <v>1143.54</v>
      </c>
      <c r="E41" s="15">
        <v>50</v>
      </c>
      <c r="F41" s="10">
        <v>0</v>
      </c>
      <c r="G41" s="11">
        <v>1143.54</v>
      </c>
      <c r="H41" s="11">
        <v>50</v>
      </c>
      <c r="I41" s="16">
        <v>345.45</v>
      </c>
      <c r="J41" s="13">
        <v>16.309999999999999</v>
      </c>
      <c r="K41" s="13">
        <v>361.76</v>
      </c>
      <c r="L41" s="11">
        <v>79.849999999999994</v>
      </c>
      <c r="M41" s="11">
        <v>60.18</v>
      </c>
      <c r="N41" s="13">
        <v>501.79</v>
      </c>
      <c r="O41" s="11">
        <v>48</v>
      </c>
      <c r="P41" s="11">
        <v>228</v>
      </c>
      <c r="Q41" s="11">
        <v>1</v>
      </c>
      <c r="R41" s="11">
        <v>24.27</v>
      </c>
      <c r="S41" s="11">
        <v>250.12</v>
      </c>
      <c r="T41" s="11">
        <v>38.15</v>
      </c>
      <c r="U41" s="11">
        <v>0</v>
      </c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08"/>
      <c r="B42" s="6" t="s">
        <v>61</v>
      </c>
      <c r="C42" s="10">
        <v>1356</v>
      </c>
      <c r="D42" s="15">
        <v>869</v>
      </c>
      <c r="E42" s="15">
        <v>64</v>
      </c>
      <c r="F42" s="10">
        <v>0</v>
      </c>
      <c r="G42" s="11">
        <v>869</v>
      </c>
      <c r="H42" s="11">
        <v>64</v>
      </c>
      <c r="I42" s="16">
        <v>463</v>
      </c>
      <c r="J42" s="13">
        <v>115</v>
      </c>
      <c r="K42" s="13">
        <v>578</v>
      </c>
      <c r="L42" s="11">
        <v>98</v>
      </c>
      <c r="M42" s="11">
        <v>136</v>
      </c>
      <c r="N42" s="13">
        <v>812</v>
      </c>
      <c r="O42" s="11">
        <v>417</v>
      </c>
      <c r="P42" s="11">
        <v>29</v>
      </c>
      <c r="Q42" s="11">
        <v>1</v>
      </c>
      <c r="R42" s="11">
        <v>26</v>
      </c>
      <c r="S42" s="11">
        <v>29</v>
      </c>
      <c r="T42" s="11">
        <v>18</v>
      </c>
      <c r="U42" s="11">
        <v>1</v>
      </c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09"/>
      <c r="B43" s="6" t="s">
        <v>62</v>
      </c>
      <c r="C43" s="10">
        <v>3257</v>
      </c>
      <c r="D43" s="15">
        <v>1187</v>
      </c>
      <c r="E43" s="15">
        <v>36</v>
      </c>
      <c r="F43" s="10">
        <v>0</v>
      </c>
      <c r="G43" s="11">
        <v>1187</v>
      </c>
      <c r="H43" s="11">
        <v>36</v>
      </c>
      <c r="I43" s="16">
        <v>613</v>
      </c>
      <c r="J43" s="13">
        <v>135</v>
      </c>
      <c r="K43" s="13">
        <v>748</v>
      </c>
      <c r="L43" s="11">
        <v>225</v>
      </c>
      <c r="M43" s="11">
        <v>53</v>
      </c>
      <c r="N43" s="13">
        <v>1026</v>
      </c>
      <c r="O43" s="11">
        <v>404</v>
      </c>
      <c r="P43" s="11">
        <v>199</v>
      </c>
      <c r="Q43" s="11">
        <v>0.11</v>
      </c>
      <c r="R43" s="11">
        <v>164</v>
      </c>
      <c r="S43" s="11">
        <v>183</v>
      </c>
      <c r="T43" s="11">
        <v>101</v>
      </c>
      <c r="U43" s="11">
        <v>0</v>
      </c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29" t="s">
        <v>63</v>
      </c>
      <c r="B45" s="32" t="s">
        <v>64</v>
      </c>
      <c r="C45" s="17">
        <v>13252</v>
      </c>
      <c r="D45" s="15">
        <v>7954</v>
      </c>
      <c r="E45" s="55">
        <v>60.02</v>
      </c>
      <c r="F45" s="10"/>
      <c r="G45" s="11">
        <v>7954</v>
      </c>
      <c r="H45" s="11">
        <v>60.02</v>
      </c>
      <c r="I45" s="6">
        <v>1780</v>
      </c>
      <c r="J45" s="6">
        <v>447</v>
      </c>
      <c r="K45" s="6">
        <v>2227</v>
      </c>
      <c r="L45" s="6">
        <v>1237</v>
      </c>
      <c r="M45" s="6">
        <v>1109</v>
      </c>
      <c r="N45" s="6">
        <v>4573</v>
      </c>
      <c r="O45" s="6">
        <v>1526</v>
      </c>
      <c r="P45" s="6">
        <v>1097</v>
      </c>
      <c r="Q45" s="6">
        <v>1.38</v>
      </c>
      <c r="R45" s="6">
        <v>549</v>
      </c>
      <c r="S45" s="6">
        <v>1282</v>
      </c>
      <c r="T45" s="6">
        <v>271</v>
      </c>
      <c r="U45" s="6">
        <v>198</v>
      </c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08"/>
      <c r="B46" s="32" t="s">
        <v>65</v>
      </c>
      <c r="C46" s="17">
        <v>6680</v>
      </c>
      <c r="D46" s="15">
        <v>2793</v>
      </c>
      <c r="E46" s="55">
        <v>41.81</v>
      </c>
      <c r="F46" s="10"/>
      <c r="G46" s="11">
        <v>2793</v>
      </c>
      <c r="H46" s="11">
        <v>41.81</v>
      </c>
      <c r="I46" s="6">
        <v>1118</v>
      </c>
      <c r="J46" s="6">
        <v>276</v>
      </c>
      <c r="K46" s="6">
        <v>1394</v>
      </c>
      <c r="L46" s="6">
        <v>539</v>
      </c>
      <c r="M46" s="6">
        <v>387</v>
      </c>
      <c r="N46" s="6">
        <v>2320</v>
      </c>
      <c r="O46" s="6">
        <v>1108</v>
      </c>
      <c r="P46" s="6">
        <v>556</v>
      </c>
      <c r="Q46" s="6">
        <v>5.67</v>
      </c>
      <c r="R46" s="6">
        <v>278</v>
      </c>
      <c r="S46" s="6">
        <v>629</v>
      </c>
      <c r="T46" s="6">
        <v>134</v>
      </c>
      <c r="U46" s="6">
        <v>7</v>
      </c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x14ac:dyDescent="0.2">
      <c r="A47" s="108"/>
      <c r="B47" s="32" t="s">
        <v>66</v>
      </c>
      <c r="C47" s="17">
        <v>1760</v>
      </c>
      <c r="D47" s="15">
        <v>836</v>
      </c>
      <c r="E47" s="56">
        <v>47</v>
      </c>
      <c r="F47" s="20"/>
      <c r="G47" s="20">
        <v>836</v>
      </c>
      <c r="H47" s="23">
        <v>47</v>
      </c>
      <c r="I47" s="23">
        <v>555</v>
      </c>
      <c r="J47" s="23">
        <v>122</v>
      </c>
      <c r="K47" s="23">
        <v>677</v>
      </c>
      <c r="L47" s="23">
        <v>71</v>
      </c>
      <c r="M47" s="23">
        <v>49</v>
      </c>
      <c r="N47" s="23">
        <v>797</v>
      </c>
      <c r="O47" s="21">
        <v>321</v>
      </c>
      <c r="P47" s="21">
        <v>207</v>
      </c>
      <c r="Q47" s="23">
        <v>0.78</v>
      </c>
      <c r="R47" s="21">
        <v>112</v>
      </c>
      <c r="S47" s="21">
        <v>231</v>
      </c>
      <c r="T47" s="21">
        <v>49</v>
      </c>
      <c r="U47" s="21">
        <v>0</v>
      </c>
      <c r="V47" s="39"/>
      <c r="W47" s="39"/>
      <c r="X47" s="39"/>
      <c r="Y47" s="1"/>
      <c r="Z47" s="1"/>
      <c r="AA47" s="1"/>
      <c r="AB47" s="1"/>
      <c r="AC47" s="1"/>
      <c r="AD47" s="1"/>
    </row>
    <row r="48" spans="1:30" ht="14.25" x14ac:dyDescent="0.2">
      <c r="A48" s="108"/>
      <c r="B48" s="32" t="s">
        <v>67</v>
      </c>
      <c r="C48" s="17">
        <v>1477</v>
      </c>
      <c r="D48" s="15">
        <v>1182</v>
      </c>
      <c r="E48" s="56">
        <v>80.02</v>
      </c>
      <c r="F48" s="20"/>
      <c r="G48" s="20">
        <v>1182</v>
      </c>
      <c r="H48" s="23">
        <v>80.02</v>
      </c>
      <c r="I48" s="23">
        <v>572</v>
      </c>
      <c r="J48" s="23">
        <v>141</v>
      </c>
      <c r="K48" s="23">
        <v>713</v>
      </c>
      <c r="L48" s="23">
        <v>75</v>
      </c>
      <c r="M48" s="23">
        <v>122</v>
      </c>
      <c r="N48" s="23">
        <v>910</v>
      </c>
      <c r="O48" s="21">
        <v>263</v>
      </c>
      <c r="P48" s="21">
        <v>224</v>
      </c>
      <c r="Q48" s="23">
        <v>0.91</v>
      </c>
      <c r="R48" s="21">
        <v>104</v>
      </c>
      <c r="S48" s="21">
        <v>251</v>
      </c>
      <c r="T48" s="21">
        <v>63</v>
      </c>
      <c r="U48" s="21">
        <v>0</v>
      </c>
      <c r="V48" s="39"/>
      <c r="W48" s="39"/>
      <c r="X48" s="39"/>
      <c r="Y48" s="1"/>
      <c r="Z48" s="1"/>
      <c r="AA48" s="1"/>
      <c r="AB48" s="1"/>
      <c r="AC48" s="1"/>
      <c r="AD48" s="1"/>
    </row>
    <row r="49" spans="1:30" ht="14.25" x14ac:dyDescent="0.2">
      <c r="A49" s="109"/>
      <c r="B49" s="32" t="s">
        <v>68</v>
      </c>
      <c r="C49" s="17">
        <v>986</v>
      </c>
      <c r="D49" s="15">
        <v>412.71</v>
      </c>
      <c r="E49" s="56">
        <v>41.85</v>
      </c>
      <c r="F49" s="20"/>
      <c r="G49" s="20">
        <v>412.71</v>
      </c>
      <c r="H49" s="23">
        <v>41.85</v>
      </c>
      <c r="I49" s="23">
        <v>228</v>
      </c>
      <c r="J49" s="23">
        <v>51</v>
      </c>
      <c r="K49" s="23">
        <v>279</v>
      </c>
      <c r="L49" s="23">
        <v>42</v>
      </c>
      <c r="M49" s="23">
        <v>43</v>
      </c>
      <c r="N49" s="23">
        <v>364</v>
      </c>
      <c r="O49" s="21">
        <v>251</v>
      </c>
      <c r="P49" s="21">
        <v>81</v>
      </c>
      <c r="Q49" s="23">
        <v>0.05</v>
      </c>
      <c r="R49" s="21">
        <v>24</v>
      </c>
      <c r="S49" s="21">
        <v>98</v>
      </c>
      <c r="T49" s="21">
        <v>11</v>
      </c>
      <c r="U49" s="21">
        <v>0</v>
      </c>
      <c r="V49" s="39"/>
      <c r="W49" s="39"/>
      <c r="X49" s="39"/>
      <c r="Y49" s="1"/>
      <c r="Z49" s="1"/>
      <c r="AA49" s="1"/>
      <c r="AB49" s="1"/>
      <c r="AC49" s="1"/>
      <c r="AD49" s="1"/>
    </row>
    <row r="50" spans="1:30" ht="14.25" x14ac:dyDescent="0.2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39"/>
      <c r="W50" s="39"/>
      <c r="X50" s="39"/>
      <c r="Y50" s="1"/>
      <c r="Z50" s="1"/>
      <c r="AA50" s="1"/>
      <c r="AB50" s="1"/>
      <c r="AC50" s="1"/>
      <c r="AD50" s="1"/>
    </row>
    <row r="51" spans="1:30" ht="31.5" customHeight="1" x14ac:dyDescent="0.2">
      <c r="A51" s="129" t="s">
        <v>69</v>
      </c>
      <c r="B51" s="33" t="s">
        <v>70</v>
      </c>
      <c r="C51" s="34">
        <v>2694.4</v>
      </c>
      <c r="D51" s="34">
        <v>852.06</v>
      </c>
      <c r="E51" s="33">
        <f>D51*100/C51</f>
        <v>31.623366983372922</v>
      </c>
      <c r="F51" s="33">
        <v>0</v>
      </c>
      <c r="G51" s="34">
        <f t="shared" ref="G51:H55" si="0">D51</f>
        <v>852.06</v>
      </c>
      <c r="H51" s="33">
        <f t="shared" si="0"/>
        <v>31.623366983372922</v>
      </c>
      <c r="I51" s="34">
        <v>472.4</v>
      </c>
      <c r="J51" s="34">
        <v>30.62</v>
      </c>
      <c r="K51" s="34">
        <f>SUM(I51,J51)</f>
        <v>503.02</v>
      </c>
      <c r="L51" s="34">
        <v>89.19</v>
      </c>
      <c r="M51" s="34">
        <v>121.93</v>
      </c>
      <c r="N51" s="34">
        <f>SUM(K51,L51,M51)</f>
        <v>714.1400000000001</v>
      </c>
      <c r="O51" s="34">
        <v>90.34</v>
      </c>
      <c r="P51" s="34">
        <v>8.34</v>
      </c>
      <c r="Q51" s="34">
        <v>0</v>
      </c>
      <c r="R51" s="34">
        <v>19.48</v>
      </c>
      <c r="S51" s="34">
        <v>9.4499999999999993</v>
      </c>
      <c r="T51" s="34">
        <v>8.74</v>
      </c>
      <c r="U51" s="34">
        <v>0</v>
      </c>
      <c r="V51" s="39"/>
      <c r="W51" s="39"/>
      <c r="X51" s="39"/>
      <c r="Y51" s="1"/>
      <c r="Z51" s="1"/>
      <c r="AA51" s="1"/>
      <c r="AB51" s="1"/>
      <c r="AC51" s="1"/>
      <c r="AD51" s="1"/>
    </row>
    <row r="52" spans="1:30" ht="14.25" x14ac:dyDescent="0.2">
      <c r="A52" s="102"/>
      <c r="B52" s="33" t="s">
        <v>71</v>
      </c>
      <c r="C52" s="34">
        <v>3113.76</v>
      </c>
      <c r="D52" s="35">
        <v>749.75</v>
      </c>
      <c r="E52" s="33">
        <f>D52*100/C52</f>
        <v>24.078605929808333</v>
      </c>
      <c r="F52" s="33">
        <v>0</v>
      </c>
      <c r="G52" s="34">
        <f t="shared" si="0"/>
        <v>749.75</v>
      </c>
      <c r="H52" s="33">
        <f t="shared" si="0"/>
        <v>24.078605929808333</v>
      </c>
      <c r="I52" s="34">
        <v>289.2</v>
      </c>
      <c r="J52" s="34">
        <v>17.899999999999999</v>
      </c>
      <c r="K52" s="34">
        <f>SUM(I52,J52)</f>
        <v>307.09999999999997</v>
      </c>
      <c r="L52" s="34">
        <v>54.6</v>
      </c>
      <c r="M52" s="34">
        <v>237.61</v>
      </c>
      <c r="N52" s="34">
        <f>SUM(K52,L52,M52)</f>
        <v>599.30999999999995</v>
      </c>
      <c r="O52" s="34">
        <v>285.3</v>
      </c>
      <c r="P52" s="34">
        <v>15.63</v>
      </c>
      <c r="Q52" s="34">
        <v>0.19</v>
      </c>
      <c r="R52" s="34">
        <v>29.01</v>
      </c>
      <c r="S52" s="34">
        <v>16.98</v>
      </c>
      <c r="T52" s="34">
        <v>11.99</v>
      </c>
      <c r="U52" s="34">
        <v>0</v>
      </c>
      <c r="V52" s="39"/>
      <c r="W52" s="39"/>
      <c r="X52" s="39"/>
      <c r="Y52" s="1"/>
      <c r="Z52" s="1"/>
      <c r="AA52" s="1"/>
      <c r="AB52" s="1"/>
      <c r="AC52" s="1"/>
      <c r="AD52" s="1"/>
    </row>
    <row r="53" spans="1:30" ht="14.25" x14ac:dyDescent="0.2">
      <c r="A53" s="102"/>
      <c r="B53" s="33" t="s">
        <v>72</v>
      </c>
      <c r="C53" s="34">
        <v>2412.41</v>
      </c>
      <c r="D53" s="35">
        <v>673.73</v>
      </c>
      <c r="E53" s="33">
        <f>D53*100/C53</f>
        <v>27.927673985765274</v>
      </c>
      <c r="F53" s="33">
        <v>0</v>
      </c>
      <c r="G53" s="34">
        <f t="shared" si="0"/>
        <v>673.73</v>
      </c>
      <c r="H53" s="33">
        <f t="shared" si="0"/>
        <v>27.927673985765274</v>
      </c>
      <c r="I53" s="34">
        <v>354.3</v>
      </c>
      <c r="J53" s="34">
        <v>48.6</v>
      </c>
      <c r="K53" s="34">
        <f>SUM(I53,J53)</f>
        <v>402.90000000000003</v>
      </c>
      <c r="L53" s="34">
        <v>50.35</v>
      </c>
      <c r="M53" s="34">
        <v>91.74</v>
      </c>
      <c r="N53" s="34">
        <f>SUM(K53,L53,M53)</f>
        <v>544.99</v>
      </c>
      <c r="O53" s="34">
        <v>74</v>
      </c>
      <c r="P53" s="34">
        <v>60.03</v>
      </c>
      <c r="Q53" s="34">
        <v>0</v>
      </c>
      <c r="R53" s="34">
        <v>40.380000000000003</v>
      </c>
      <c r="S53" s="34">
        <v>78.5</v>
      </c>
      <c r="T53" s="34">
        <v>61</v>
      </c>
      <c r="U53" s="34">
        <v>0</v>
      </c>
      <c r="V53" s="39"/>
      <c r="W53" s="39"/>
      <c r="X53" s="39"/>
      <c r="Y53" s="1"/>
      <c r="Z53" s="1"/>
      <c r="AA53" s="1"/>
      <c r="AB53" s="1"/>
      <c r="AC53" s="1"/>
      <c r="AD53" s="1"/>
    </row>
    <row r="54" spans="1:30" ht="14.25" x14ac:dyDescent="0.2">
      <c r="A54" s="102"/>
      <c r="B54" s="33" t="s">
        <v>73</v>
      </c>
      <c r="C54" s="34">
        <v>4489.37</v>
      </c>
      <c r="D54" s="35">
        <v>1118.29</v>
      </c>
      <c r="E54" s="33">
        <f>D54*100/C54</f>
        <v>24.909731209501558</v>
      </c>
      <c r="F54" s="33">
        <v>0</v>
      </c>
      <c r="G54" s="34">
        <f t="shared" si="0"/>
        <v>1118.29</v>
      </c>
      <c r="H54" s="33">
        <f t="shared" si="0"/>
        <v>24.909731209501558</v>
      </c>
      <c r="I54" s="34">
        <v>465.2</v>
      </c>
      <c r="J54" s="34">
        <v>64.39</v>
      </c>
      <c r="K54" s="34">
        <f>SUM(I54,J54)</f>
        <v>529.59</v>
      </c>
      <c r="L54" s="34">
        <v>107.1</v>
      </c>
      <c r="M54" s="34">
        <v>207.31</v>
      </c>
      <c r="N54" s="34">
        <f>SUM(K54,L54,M54)</f>
        <v>844</v>
      </c>
      <c r="O54" s="34">
        <v>478.21</v>
      </c>
      <c r="P54" s="34">
        <v>118.23</v>
      </c>
      <c r="Q54" s="34">
        <v>0.13</v>
      </c>
      <c r="R54" s="34">
        <v>103.12</v>
      </c>
      <c r="S54" s="34">
        <v>202.43</v>
      </c>
      <c r="T54" s="34">
        <v>42.45</v>
      </c>
      <c r="U54" s="34">
        <v>0</v>
      </c>
      <c r="V54" s="39"/>
      <c r="W54" s="39"/>
      <c r="X54" s="39"/>
      <c r="Y54" s="1"/>
      <c r="Z54" s="1"/>
      <c r="AA54" s="1"/>
      <c r="AB54" s="1"/>
      <c r="AC54" s="1"/>
      <c r="AD54" s="1"/>
    </row>
    <row r="55" spans="1:30" ht="14.25" x14ac:dyDescent="0.2">
      <c r="A55" s="103"/>
      <c r="B55" s="33" t="s">
        <v>74</v>
      </c>
      <c r="C55" s="34">
        <v>1277.76</v>
      </c>
      <c r="D55" s="35">
        <v>322.89999999999998</v>
      </c>
      <c r="E55" s="33">
        <f>D55*100/C55</f>
        <v>25.270786376158274</v>
      </c>
      <c r="F55" s="33">
        <v>0</v>
      </c>
      <c r="G55" s="34">
        <f t="shared" si="0"/>
        <v>322.89999999999998</v>
      </c>
      <c r="H55" s="33">
        <f t="shared" si="0"/>
        <v>25.270786376158274</v>
      </c>
      <c r="I55" s="34">
        <v>219.98</v>
      </c>
      <c r="J55" s="34">
        <v>5.7</v>
      </c>
      <c r="K55" s="34">
        <f>SUM(I55,J55)</f>
        <v>225.67999999999998</v>
      </c>
      <c r="L55" s="34">
        <v>43.87</v>
      </c>
      <c r="M55" s="34">
        <v>21.56</v>
      </c>
      <c r="N55" s="34">
        <f>SUM(K55,L55,M55)</f>
        <v>291.10999999999996</v>
      </c>
      <c r="O55" s="34">
        <v>35.5</v>
      </c>
      <c r="P55" s="34">
        <v>48.6</v>
      </c>
      <c r="Q55" s="34">
        <v>0</v>
      </c>
      <c r="R55" s="34">
        <v>16</v>
      </c>
      <c r="S55" s="34">
        <v>64</v>
      </c>
      <c r="T55" s="34">
        <v>37.840000000000003</v>
      </c>
      <c r="U55" s="34">
        <v>0</v>
      </c>
      <c r="V55" s="39"/>
      <c r="W55" s="39"/>
      <c r="X55" s="39"/>
      <c r="Y55" s="1"/>
      <c r="Z55" s="1"/>
      <c r="AA55" s="1"/>
      <c r="AB55" s="1"/>
      <c r="AC55" s="1"/>
      <c r="AD55" s="1"/>
    </row>
    <row r="56" spans="1:30" ht="14.25" x14ac:dyDescent="0.2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3"/>
      <c r="V56" s="39"/>
      <c r="W56" s="39"/>
      <c r="X56" s="39"/>
      <c r="Y56" s="1"/>
      <c r="Z56" s="1"/>
      <c r="AA56" s="1"/>
      <c r="AB56" s="1"/>
      <c r="AC56" s="1"/>
      <c r="AD56" s="1"/>
    </row>
    <row r="57" spans="1:30" ht="24" customHeight="1" x14ac:dyDescent="0.2">
      <c r="A57" s="134" t="s">
        <v>75</v>
      </c>
      <c r="B57" s="32" t="s">
        <v>76</v>
      </c>
      <c r="C57" s="36">
        <v>5005.17</v>
      </c>
      <c r="D57">
        <v>1862.3</v>
      </c>
      <c r="E57" s="37">
        <f t="shared" ref="E57:E63" si="1">D57/C57*100</f>
        <v>37.207527416651182</v>
      </c>
      <c r="F57">
        <f>AA57+AU57+BO57+CI57+DC57+DW57+EQ57+FK57+GE57+GY57+HS57+IF88</f>
        <v>0</v>
      </c>
      <c r="G57" s="38">
        <v>1862.3</v>
      </c>
      <c r="H57" s="38">
        <v>37.207527416651203</v>
      </c>
      <c r="I57" s="32">
        <v>726.07</v>
      </c>
      <c r="J57" s="32">
        <f>AE57+AY57+BS57+CM57+DG57+EA57+EU57+FO57+GI57+HC57+IJ88</f>
        <v>0</v>
      </c>
      <c r="K57" s="32">
        <f>I57+J57</f>
        <v>726.07</v>
      </c>
      <c r="L57" s="32">
        <v>278.33999999999997</v>
      </c>
      <c r="M57" s="32">
        <f>N57-K57-L57</f>
        <v>291.33999999999997</v>
      </c>
      <c r="N57" s="32">
        <v>1295.75</v>
      </c>
      <c r="O57" s="32">
        <v>367.3</v>
      </c>
      <c r="P57" s="32">
        <f>AK57+BE57+BY57+CS57+DM57+EG57+FA57+FU57+GO57+HI57+IC57+IP88</f>
        <v>0</v>
      </c>
      <c r="Q57" s="32">
        <v>0.26</v>
      </c>
      <c r="R57" s="32">
        <f>AM57+BG57+CA57+CU57+DO57+EI57+FC57+FW57+GQ57+HK57+IE57+IR88</f>
        <v>0</v>
      </c>
      <c r="S57" s="32">
        <f>AN57+BH57+CB57+CV57+DP57+EJ57+FD57+FX57+GR57+HL57+IF57+IS88</f>
        <v>0</v>
      </c>
      <c r="T57" s="32">
        <f>AO57+BI57+CC57+CW57+DQ57+EK57+FE57+FY57+GS57+HM57+IG57+IT88</f>
        <v>0</v>
      </c>
      <c r="U57" s="32"/>
      <c r="V57" s="39"/>
      <c r="W57" s="39"/>
      <c r="X57" s="39"/>
      <c r="Y57" s="1"/>
      <c r="Z57" s="1"/>
      <c r="AA57" s="1"/>
      <c r="AB57" s="1"/>
      <c r="AC57" s="1"/>
      <c r="AD57" s="1"/>
    </row>
    <row r="58" spans="1:30" ht="14.25" x14ac:dyDescent="0.2">
      <c r="A58" s="102"/>
      <c r="B58" s="32" t="s">
        <v>77</v>
      </c>
      <c r="C58">
        <v>2119.7600000000002</v>
      </c>
      <c r="D58" s="37">
        <v>1347.51</v>
      </c>
      <c r="E58" s="37">
        <f t="shared" si="1"/>
        <v>63.568988942144387</v>
      </c>
      <c r="F58">
        <v>0</v>
      </c>
      <c r="G58" s="38">
        <v>1347.51</v>
      </c>
      <c r="H58" s="38">
        <v>63.568988942144401</v>
      </c>
      <c r="I58" s="38">
        <v>935.79</v>
      </c>
      <c r="J58" s="38">
        <f>K58-I58</f>
        <v>101</v>
      </c>
      <c r="K58" s="38">
        <v>1036.79</v>
      </c>
      <c r="L58" s="38">
        <v>84.65</v>
      </c>
      <c r="M58" s="38">
        <f>N58-K58-L58</f>
        <v>105.90999999999994</v>
      </c>
      <c r="N58" s="38">
        <v>1227.3499999999999</v>
      </c>
      <c r="O58" s="32">
        <v>842.13</v>
      </c>
      <c r="P58" s="32"/>
      <c r="Q58" s="32">
        <v>2.5</v>
      </c>
      <c r="R58" s="32"/>
      <c r="S58" s="32"/>
      <c r="T58" s="32"/>
      <c r="U58" s="32"/>
      <c r="V58" s="39"/>
      <c r="W58" s="39"/>
      <c r="X58" s="39"/>
      <c r="Y58" s="1"/>
      <c r="Z58" s="1"/>
      <c r="AA58" s="1"/>
      <c r="AB58" s="1"/>
      <c r="AC58" s="1"/>
      <c r="AD58" s="1"/>
    </row>
    <row r="59" spans="1:30" ht="14.25" x14ac:dyDescent="0.2">
      <c r="A59" s="102"/>
      <c r="B59" s="32" t="s">
        <v>78</v>
      </c>
      <c r="C59" s="36">
        <v>1124.56</v>
      </c>
      <c r="D59" s="37">
        <v>731.16</v>
      </c>
      <c r="E59" s="37">
        <f t="shared" si="1"/>
        <v>65.017429038912994</v>
      </c>
      <c r="F59">
        <v>0</v>
      </c>
      <c r="G59" s="38">
        <v>731.16</v>
      </c>
      <c r="H59" s="38">
        <v>65.017429038912994</v>
      </c>
      <c r="I59" s="32">
        <v>591.79999999999995</v>
      </c>
      <c r="J59" s="32">
        <v>3.47</v>
      </c>
      <c r="K59" s="32">
        <v>595.27</v>
      </c>
      <c r="L59" s="32">
        <v>30.73</v>
      </c>
      <c r="M59" s="32">
        <v>57.45</v>
      </c>
      <c r="N59" s="32">
        <v>683.45</v>
      </c>
      <c r="O59" s="32">
        <v>383.4</v>
      </c>
      <c r="P59" s="32">
        <v>98.7</v>
      </c>
      <c r="Q59" s="32">
        <v>0.12</v>
      </c>
      <c r="R59" s="32">
        <v>8.3699999999999992</v>
      </c>
      <c r="S59" s="32">
        <v>51.23</v>
      </c>
      <c r="T59" s="32">
        <v>3.43</v>
      </c>
      <c r="U59" s="32"/>
      <c r="V59" s="39"/>
      <c r="W59" s="39"/>
      <c r="X59" s="39"/>
      <c r="Y59" s="1"/>
      <c r="Z59" s="1"/>
      <c r="AA59" s="1"/>
      <c r="AB59" s="1"/>
      <c r="AC59" s="1"/>
      <c r="AD59" s="1"/>
    </row>
    <row r="60" spans="1:30" ht="14.25" x14ac:dyDescent="0.2">
      <c r="A60" s="102"/>
      <c r="B60" s="32" t="s">
        <v>79</v>
      </c>
      <c r="C60" s="36">
        <v>5333.03</v>
      </c>
      <c r="D60" s="37">
        <v>3649.04</v>
      </c>
      <c r="E60" s="37">
        <f t="shared" si="1"/>
        <v>68.423391580396142</v>
      </c>
      <c r="F60">
        <v>0</v>
      </c>
      <c r="G60" s="38">
        <v>3649.04</v>
      </c>
      <c r="H60" s="38">
        <v>68.4233915803961</v>
      </c>
      <c r="I60" s="32">
        <v>1662.2</v>
      </c>
      <c r="J60" s="32">
        <f>K60-I60</f>
        <v>205.29999999999995</v>
      </c>
      <c r="K60" s="32">
        <v>1867.5</v>
      </c>
      <c r="L60" s="32">
        <v>426.73</v>
      </c>
      <c r="M60" s="32">
        <f>N60-K60-L60</f>
        <v>649.63000000000011</v>
      </c>
      <c r="N60" s="32">
        <v>2943.86</v>
      </c>
      <c r="O60" s="32"/>
      <c r="P60" s="32"/>
      <c r="Q60" s="32">
        <v>0.76</v>
      </c>
      <c r="R60" s="32"/>
      <c r="S60" s="32"/>
      <c r="T60" s="32"/>
      <c r="U60" s="32"/>
      <c r="V60" s="39"/>
      <c r="W60" s="39"/>
      <c r="X60" s="39"/>
      <c r="Y60" s="1"/>
      <c r="Z60" s="1"/>
      <c r="AA60" s="1"/>
      <c r="AB60" s="1"/>
      <c r="AC60" s="1"/>
      <c r="AD60" s="1"/>
    </row>
    <row r="61" spans="1:30" ht="14.25" x14ac:dyDescent="0.2">
      <c r="A61" s="102"/>
      <c r="B61" s="32" t="s">
        <v>80</v>
      </c>
      <c r="C61" s="36">
        <v>4778.8100000000004</v>
      </c>
      <c r="D61" s="37">
        <v>2589.0500000000002</v>
      </c>
      <c r="E61" s="37">
        <f t="shared" si="1"/>
        <v>54.177713698598609</v>
      </c>
      <c r="F61">
        <v>0</v>
      </c>
      <c r="G61" s="38">
        <v>2589.0500000000002</v>
      </c>
      <c r="H61" s="38">
        <v>54.177713698598602</v>
      </c>
      <c r="I61" s="32">
        <v>1539.75</v>
      </c>
      <c r="J61" s="32">
        <f>K61-I61</f>
        <v>64.369999999999891</v>
      </c>
      <c r="K61" s="32">
        <v>1604.12</v>
      </c>
      <c r="L61" s="32">
        <v>400.45</v>
      </c>
      <c r="M61" s="32">
        <f>N61-K61-L61</f>
        <v>164.29000000000025</v>
      </c>
      <c r="N61" s="32">
        <v>2168.86</v>
      </c>
      <c r="O61" s="32">
        <v>1304.8800000000001</v>
      </c>
      <c r="P61" s="32"/>
      <c r="Q61" s="32">
        <v>0.59</v>
      </c>
      <c r="R61" s="32"/>
      <c r="S61" s="32"/>
      <c r="T61" s="32"/>
      <c r="U61" s="32"/>
      <c r="V61" s="39"/>
      <c r="W61" s="39"/>
      <c r="X61" s="39"/>
      <c r="Y61" s="1"/>
      <c r="Z61" s="1"/>
      <c r="AA61" s="1"/>
      <c r="AB61" s="1"/>
      <c r="AC61" s="1"/>
      <c r="AD61" s="1"/>
    </row>
    <row r="62" spans="1:30" ht="14.25" x14ac:dyDescent="0.2">
      <c r="A62" s="102"/>
      <c r="B62" s="32" t="s">
        <v>81</v>
      </c>
      <c r="C62" s="36">
        <v>4563.01</v>
      </c>
      <c r="D62" s="37">
        <v>3225.59</v>
      </c>
      <c r="E62" s="37">
        <f t="shared" si="1"/>
        <v>70.68996123173082</v>
      </c>
      <c r="F62">
        <v>0</v>
      </c>
      <c r="G62" s="38">
        <v>3225.59</v>
      </c>
      <c r="H62" s="38">
        <v>70.689961231730805</v>
      </c>
      <c r="I62" s="32">
        <v>1775.42</v>
      </c>
      <c r="J62" s="32">
        <f>K62-I62</f>
        <v>148.04999999999995</v>
      </c>
      <c r="K62" s="32">
        <v>1923.47</v>
      </c>
      <c r="L62" s="32">
        <v>252.47</v>
      </c>
      <c r="M62" s="32">
        <f>N62-K62-L62</f>
        <v>253.94000000000008</v>
      </c>
      <c r="N62" s="32">
        <v>2429.88</v>
      </c>
      <c r="O62" s="32">
        <v>416.74</v>
      </c>
      <c r="P62" s="32"/>
      <c r="Q62" s="32">
        <v>13.92</v>
      </c>
      <c r="R62" s="32">
        <v>210.56</v>
      </c>
      <c r="S62" s="32"/>
      <c r="T62" s="32">
        <v>683.62</v>
      </c>
      <c r="U62" s="32"/>
      <c r="V62" s="39"/>
      <c r="W62" s="39"/>
      <c r="X62" s="39"/>
      <c r="Y62" s="1"/>
      <c r="Z62" s="1"/>
      <c r="AA62" s="1"/>
      <c r="AB62" s="1"/>
      <c r="AC62" s="1"/>
      <c r="AD62" s="1"/>
    </row>
    <row r="63" spans="1:30" ht="14.25" x14ac:dyDescent="0.2">
      <c r="A63" s="103"/>
      <c r="B63" s="32" t="s">
        <v>82</v>
      </c>
      <c r="C63" s="36">
        <v>6449.32</v>
      </c>
      <c r="D63" s="37">
        <v>5542.73</v>
      </c>
      <c r="E63" s="37">
        <f t="shared" si="1"/>
        <v>85.942859092121338</v>
      </c>
      <c r="F63">
        <v>0</v>
      </c>
      <c r="G63" s="38">
        <v>5542.73</v>
      </c>
      <c r="H63" s="38">
        <v>85.942859092121296</v>
      </c>
      <c r="I63" s="32">
        <v>1925.15</v>
      </c>
      <c r="J63" s="32">
        <f>K63-I63</f>
        <v>205.06999999999971</v>
      </c>
      <c r="K63" s="32">
        <v>2130.2199999999998</v>
      </c>
      <c r="L63" s="32">
        <v>678.68</v>
      </c>
      <c r="M63" s="32">
        <f>N63-K63-L63</f>
        <v>757.93000000000018</v>
      </c>
      <c r="N63" s="32">
        <v>3566.83</v>
      </c>
      <c r="O63" s="32">
        <v>976.24</v>
      </c>
      <c r="P63" s="32"/>
      <c r="Q63" s="32">
        <v>0.87</v>
      </c>
      <c r="R63" s="32"/>
      <c r="S63" s="32"/>
      <c r="T63" s="32"/>
      <c r="U63" s="32"/>
      <c r="V63" s="39"/>
      <c r="W63" s="39"/>
      <c r="X63" s="39"/>
      <c r="Y63" s="1"/>
      <c r="Z63" s="1"/>
      <c r="AA63" s="1"/>
      <c r="AB63" s="1"/>
      <c r="AC63" s="1"/>
      <c r="AD63" s="1"/>
    </row>
    <row r="64" spans="1:30" ht="14.25" x14ac:dyDescent="0.2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/>
      <c r="V64" s="39"/>
      <c r="W64" s="39"/>
      <c r="X64" s="39"/>
      <c r="Y64" s="1"/>
      <c r="Z64" s="1"/>
      <c r="AA64" s="1"/>
      <c r="AB64" s="1"/>
      <c r="AC64" s="1"/>
      <c r="AD64" s="1"/>
    </row>
    <row r="65" spans="1:30" ht="14.25" x14ac:dyDescent="0.2">
      <c r="A65" s="130" t="s">
        <v>83</v>
      </c>
      <c r="B65" s="32" t="s">
        <v>84</v>
      </c>
      <c r="C65" s="36">
        <v>2195.08</v>
      </c>
      <c r="D65">
        <v>737.91</v>
      </c>
      <c r="E65">
        <v>33.619999999999997</v>
      </c>
      <c r="F65" s="48" t="s">
        <v>85</v>
      </c>
      <c r="G65" s="48" t="s">
        <v>85</v>
      </c>
      <c r="H65" s="38">
        <v>33.619999999999997</v>
      </c>
      <c r="I65" s="38">
        <v>254</v>
      </c>
      <c r="J65" s="38">
        <v>64</v>
      </c>
      <c r="K65" s="38">
        <v>318</v>
      </c>
      <c r="L65" s="38">
        <v>28</v>
      </c>
      <c r="M65" s="38">
        <v>372</v>
      </c>
      <c r="N65" s="38">
        <v>718</v>
      </c>
      <c r="O65" s="38">
        <v>96</v>
      </c>
      <c r="P65" s="38">
        <v>24</v>
      </c>
      <c r="Q65" s="38">
        <v>0.1</v>
      </c>
      <c r="R65" s="38">
        <v>0.01</v>
      </c>
      <c r="S65" s="38">
        <v>125.29</v>
      </c>
      <c r="T65" s="38">
        <v>36.85</v>
      </c>
      <c r="U65" s="49" t="s">
        <v>85</v>
      </c>
      <c r="V65" s="39"/>
      <c r="W65" s="39"/>
      <c r="X65" s="39"/>
      <c r="Y65" s="1"/>
      <c r="Z65" s="1"/>
      <c r="AA65" s="1"/>
      <c r="AB65" s="1"/>
      <c r="AC65" s="1"/>
      <c r="AD65" s="1"/>
    </row>
    <row r="66" spans="1:30" ht="14.25" x14ac:dyDescent="0.2">
      <c r="A66" s="102"/>
      <c r="B66" s="32" t="s">
        <v>86</v>
      </c>
      <c r="C66" s="36">
        <v>1293.79</v>
      </c>
      <c r="D66" s="37">
        <v>474.51</v>
      </c>
      <c r="E66" s="37">
        <v>36.68</v>
      </c>
      <c r="F66" s="48" t="s">
        <v>85</v>
      </c>
      <c r="G66" s="48" t="s">
        <v>85</v>
      </c>
      <c r="H66" s="38">
        <v>36.68</v>
      </c>
      <c r="I66" s="38">
        <v>291</v>
      </c>
      <c r="J66" s="38">
        <v>1</v>
      </c>
      <c r="K66" s="38">
        <v>292</v>
      </c>
      <c r="L66" s="38">
        <v>22</v>
      </c>
      <c r="M66" s="38">
        <v>122</v>
      </c>
      <c r="N66" s="38">
        <f>SUM(K66:M66)</f>
        <v>436</v>
      </c>
      <c r="O66" s="38">
        <v>44</v>
      </c>
      <c r="P66" s="38">
        <v>25</v>
      </c>
      <c r="Q66" s="38">
        <v>1</v>
      </c>
      <c r="R66" s="38">
        <v>23</v>
      </c>
      <c r="S66" s="38">
        <v>114</v>
      </c>
      <c r="T66" s="38">
        <v>133</v>
      </c>
      <c r="U66" s="48" t="s">
        <v>85</v>
      </c>
      <c r="V66" s="39"/>
      <c r="W66" s="39"/>
      <c r="X66" s="39"/>
      <c r="Y66" s="1"/>
      <c r="Z66" s="1"/>
      <c r="AA66" s="1"/>
      <c r="AB66" s="1"/>
      <c r="AC66" s="1"/>
      <c r="AD66" s="1"/>
    </row>
    <row r="67" spans="1:30" ht="14.25" x14ac:dyDescent="0.2">
      <c r="A67" s="102"/>
      <c r="B67" s="32" t="s">
        <v>87</v>
      </c>
      <c r="C67" s="36">
        <v>10579.36</v>
      </c>
      <c r="D67" s="37">
        <v>3523.67</v>
      </c>
      <c r="E67" s="37">
        <v>33.31</v>
      </c>
      <c r="F67" s="48" t="s">
        <v>85</v>
      </c>
      <c r="G67" s="48" t="s">
        <v>85</v>
      </c>
      <c r="H67" s="38">
        <v>33.31</v>
      </c>
      <c r="I67" s="38">
        <v>851.88</v>
      </c>
      <c r="J67" s="48" t="s">
        <v>85</v>
      </c>
      <c r="K67" s="38">
        <v>851.88</v>
      </c>
      <c r="L67" s="38">
        <v>479.19</v>
      </c>
      <c r="M67" s="38">
        <v>782.26</v>
      </c>
      <c r="N67" s="38">
        <f>SUM(K67:M67)</f>
        <v>2113.33</v>
      </c>
      <c r="O67" s="38">
        <v>372.98</v>
      </c>
      <c r="P67" s="38">
        <v>293.70999999999998</v>
      </c>
      <c r="Q67" s="38">
        <v>1.03</v>
      </c>
      <c r="R67" s="38">
        <v>322.29000000000002</v>
      </c>
      <c r="S67" s="38">
        <v>504</v>
      </c>
      <c r="T67" s="38">
        <v>106.06</v>
      </c>
      <c r="U67" s="48" t="s">
        <v>85</v>
      </c>
      <c r="V67" s="39"/>
      <c r="W67" s="39"/>
      <c r="X67" s="39"/>
      <c r="Y67" s="1"/>
      <c r="Z67" s="1"/>
      <c r="AA67" s="1"/>
      <c r="AB67" s="1"/>
      <c r="AC67" s="1"/>
      <c r="AD67" s="1"/>
    </row>
    <row r="68" spans="1:30" ht="14.25" x14ac:dyDescent="0.2">
      <c r="A68" s="102"/>
      <c r="B68" s="32" t="s">
        <v>88</v>
      </c>
      <c r="C68" s="36">
        <v>1607.92</v>
      </c>
      <c r="D68" s="37">
        <v>692.64</v>
      </c>
      <c r="E68" s="37">
        <v>43.08</v>
      </c>
      <c r="F68" s="48" t="s">
        <v>85</v>
      </c>
      <c r="G68" s="48" t="s">
        <v>85</v>
      </c>
      <c r="H68" s="38">
        <v>43.08</v>
      </c>
      <c r="I68" s="38">
        <v>412.68</v>
      </c>
      <c r="J68" s="38">
        <v>9.1999999999999993</v>
      </c>
      <c r="K68" s="38">
        <f>SUM(I68:J68)</f>
        <v>421.88</v>
      </c>
      <c r="L68" s="38">
        <v>156.27000000000001</v>
      </c>
      <c r="M68" s="38">
        <v>78.88</v>
      </c>
      <c r="N68" s="38">
        <f>SUM(K68:M68)</f>
        <v>657.03</v>
      </c>
      <c r="O68" s="38">
        <v>154.24</v>
      </c>
      <c r="P68" s="38">
        <v>69.64</v>
      </c>
      <c r="Q68" s="38">
        <v>6.9</v>
      </c>
      <c r="R68" s="38">
        <v>76.08</v>
      </c>
      <c r="S68" s="38">
        <v>187.67</v>
      </c>
      <c r="T68" s="38">
        <v>52.56</v>
      </c>
      <c r="U68" s="48" t="s">
        <v>85</v>
      </c>
      <c r="V68" s="39"/>
      <c r="W68" s="39"/>
      <c r="X68" s="39"/>
      <c r="Y68" s="1"/>
      <c r="Z68" s="1"/>
      <c r="AA68" s="1"/>
      <c r="AB68" s="1"/>
      <c r="AC68" s="1"/>
      <c r="AD68" s="1"/>
    </row>
    <row r="69" spans="1:30" ht="14.25" x14ac:dyDescent="0.2">
      <c r="A69" s="102"/>
      <c r="B69" s="32" t="s">
        <v>89</v>
      </c>
      <c r="C69" s="36">
        <v>1230.8699999999999</v>
      </c>
      <c r="D69" s="37">
        <v>453.43</v>
      </c>
      <c r="E69" s="37">
        <v>36.840000000000003</v>
      </c>
      <c r="F69" s="48" t="s">
        <v>85</v>
      </c>
      <c r="G69" s="48" t="s">
        <v>85</v>
      </c>
      <c r="H69" s="38">
        <v>36.840000000000003</v>
      </c>
      <c r="I69" s="38">
        <v>262.2</v>
      </c>
      <c r="J69" s="38">
        <v>15.35</v>
      </c>
      <c r="K69" s="38">
        <v>277.55</v>
      </c>
      <c r="L69" s="38">
        <v>60.45</v>
      </c>
      <c r="M69" s="38">
        <v>115.43</v>
      </c>
      <c r="N69" s="38">
        <f>SUM(K69:M69)</f>
        <v>453.43</v>
      </c>
      <c r="O69" s="38">
        <v>173.15</v>
      </c>
      <c r="P69" s="38">
        <v>108.18</v>
      </c>
      <c r="Q69" s="38">
        <v>1.1399999999999999</v>
      </c>
      <c r="R69" s="38">
        <v>0.76</v>
      </c>
      <c r="S69" s="38">
        <v>116.93</v>
      </c>
      <c r="T69" s="38">
        <v>53.27</v>
      </c>
      <c r="U69" s="48" t="s">
        <v>85</v>
      </c>
      <c r="V69" s="39"/>
      <c r="W69" s="39"/>
      <c r="X69" s="39"/>
      <c r="Y69" s="1"/>
      <c r="Z69" s="1"/>
      <c r="AA69" s="1"/>
      <c r="AB69" s="1"/>
      <c r="AC69" s="1"/>
      <c r="AD69" s="1"/>
    </row>
    <row r="70" spans="1:30" ht="14.25" x14ac:dyDescent="0.2">
      <c r="A70" s="103"/>
      <c r="B70" s="32" t="s">
        <v>90</v>
      </c>
      <c r="C70" s="36">
        <v>2623.91</v>
      </c>
      <c r="D70" s="37">
        <v>1486.28</v>
      </c>
      <c r="E70" s="37">
        <v>56.64</v>
      </c>
      <c r="F70" s="48" t="s">
        <v>85</v>
      </c>
      <c r="G70" s="48" t="s">
        <v>85</v>
      </c>
      <c r="H70" s="38">
        <v>56.64</v>
      </c>
      <c r="I70" s="38">
        <v>884</v>
      </c>
      <c r="J70" s="48" t="s">
        <v>85</v>
      </c>
      <c r="K70" s="38">
        <f>SUM(I70:J70)</f>
        <v>884</v>
      </c>
      <c r="L70" s="38">
        <v>195</v>
      </c>
      <c r="M70" s="38">
        <v>407</v>
      </c>
      <c r="N70" s="38">
        <f>SUM(K70:M70)</f>
        <v>1486</v>
      </c>
      <c r="O70" s="38">
        <v>247</v>
      </c>
      <c r="P70" s="38">
        <v>134</v>
      </c>
      <c r="Q70" s="38">
        <v>1</v>
      </c>
      <c r="R70" s="38">
        <v>104</v>
      </c>
      <c r="S70" s="38">
        <v>267</v>
      </c>
      <c r="T70" s="38">
        <v>76</v>
      </c>
      <c r="U70" s="38">
        <v>10</v>
      </c>
      <c r="V70" s="39"/>
      <c r="W70" s="39"/>
      <c r="X70" s="39"/>
      <c r="Y70" s="1"/>
      <c r="Z70" s="1"/>
      <c r="AA70" s="1"/>
      <c r="AB70" s="1"/>
      <c r="AC70" s="1"/>
      <c r="AD70" s="1"/>
    </row>
    <row r="71" spans="1:30" ht="14.25" x14ac:dyDescent="0.2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39"/>
      <c r="W71" s="39"/>
      <c r="X71" s="39"/>
      <c r="Y71" s="1"/>
      <c r="Z71" s="1"/>
      <c r="AA71" s="1"/>
      <c r="AB71" s="1"/>
      <c r="AC71" s="1"/>
      <c r="AD71" s="1"/>
    </row>
    <row r="72" spans="1:30" ht="14.25" x14ac:dyDescent="0.2">
      <c r="A72" s="130" t="s">
        <v>91</v>
      </c>
      <c r="B72" s="32" t="s">
        <v>92</v>
      </c>
      <c r="C72">
        <v>1435.12</v>
      </c>
      <c r="D72">
        <v>976.32</v>
      </c>
      <c r="E72">
        <v>68.03</v>
      </c>
      <c r="F72">
        <v>0</v>
      </c>
      <c r="G72" s="38">
        <v>976.32</v>
      </c>
      <c r="H72" s="38">
        <v>68.03</v>
      </c>
      <c r="I72" s="38">
        <v>424.36</v>
      </c>
      <c r="J72" s="38">
        <v>15.8</v>
      </c>
      <c r="K72" s="38">
        <v>440.16</v>
      </c>
      <c r="L72" s="38">
        <v>224.68</v>
      </c>
      <c r="M72" s="38">
        <v>211.87</v>
      </c>
      <c r="N72" s="38">
        <v>876.71</v>
      </c>
      <c r="O72" s="38">
        <v>249.71</v>
      </c>
      <c r="P72" s="38">
        <v>54.63</v>
      </c>
      <c r="Q72" s="38">
        <v>7.0000000000000007E-2</v>
      </c>
      <c r="R72" s="38">
        <v>61.12</v>
      </c>
      <c r="S72" s="38">
        <v>123.95</v>
      </c>
      <c r="T72" s="38">
        <v>186.15</v>
      </c>
      <c r="U72" s="32"/>
      <c r="V72" s="39"/>
      <c r="W72" s="39"/>
      <c r="X72" s="39"/>
      <c r="Y72" s="1"/>
      <c r="Z72" s="1"/>
      <c r="AA72" s="1"/>
      <c r="AB72" s="1"/>
      <c r="AC72" s="1"/>
      <c r="AD72" s="1"/>
    </row>
    <row r="73" spans="1:30" ht="14.25" x14ac:dyDescent="0.2">
      <c r="A73" s="102"/>
      <c r="B73" s="32" t="s">
        <v>93</v>
      </c>
      <c r="C73">
        <v>407.99</v>
      </c>
      <c r="D73" s="37">
        <v>268.74</v>
      </c>
      <c r="E73" s="37">
        <v>65.86</v>
      </c>
      <c r="F73">
        <v>0</v>
      </c>
      <c r="G73" s="38">
        <v>268.74</v>
      </c>
      <c r="H73" s="38">
        <v>65.86</v>
      </c>
      <c r="I73" s="38">
        <v>203.38</v>
      </c>
      <c r="J73" s="38">
        <v>0</v>
      </c>
      <c r="K73" s="38">
        <v>203.38</v>
      </c>
      <c r="L73" s="38">
        <v>34.299999999999997</v>
      </c>
      <c r="M73" s="38">
        <v>17.03</v>
      </c>
      <c r="N73" s="38">
        <v>254.71</v>
      </c>
      <c r="O73" s="38">
        <v>121.62</v>
      </c>
      <c r="P73" s="38">
        <v>8.66</v>
      </c>
      <c r="Q73" s="38">
        <v>0</v>
      </c>
      <c r="R73" s="38">
        <v>18.02</v>
      </c>
      <c r="S73" s="38">
        <v>114.4</v>
      </c>
      <c r="T73" s="38">
        <v>38.409999999999997</v>
      </c>
      <c r="U73" s="32"/>
      <c r="V73" s="39"/>
      <c r="W73" s="39"/>
      <c r="X73" s="39"/>
      <c r="Y73" s="1"/>
      <c r="Z73" s="1"/>
      <c r="AA73" s="1"/>
      <c r="AB73" s="1"/>
      <c r="AC73" s="1"/>
      <c r="AD73" s="1"/>
    </row>
    <row r="74" spans="1:30" ht="14.25" x14ac:dyDescent="0.2">
      <c r="A74" s="102"/>
      <c r="B74" s="32" t="s">
        <v>94</v>
      </c>
      <c r="C74">
        <v>1476</v>
      </c>
      <c r="D74" s="37">
        <v>846.67</v>
      </c>
      <c r="E74" s="37">
        <v>57.36</v>
      </c>
      <c r="F74">
        <v>0</v>
      </c>
      <c r="G74" s="38">
        <v>846.67</v>
      </c>
      <c r="H74" s="38">
        <v>57.36</v>
      </c>
      <c r="I74" s="38">
        <v>176.53</v>
      </c>
      <c r="J74" s="38">
        <v>5.28</v>
      </c>
      <c r="K74" s="38">
        <v>181.81</v>
      </c>
      <c r="L74" s="38">
        <v>129.88999999999999</v>
      </c>
      <c r="M74" s="38">
        <v>276.13</v>
      </c>
      <c r="N74" s="38">
        <v>587.83000000000004</v>
      </c>
      <c r="O74" s="38">
        <v>141.56</v>
      </c>
      <c r="P74" s="38">
        <v>36.35</v>
      </c>
      <c r="Q74" s="38">
        <v>0.26</v>
      </c>
      <c r="R74" s="38">
        <v>7.42</v>
      </c>
      <c r="S74" s="38">
        <v>65.989999999999995</v>
      </c>
      <c r="T74" s="38">
        <v>73.739999999999995</v>
      </c>
      <c r="U74" s="32"/>
      <c r="V74" s="39"/>
      <c r="W74" s="39"/>
      <c r="X74" s="39"/>
      <c r="Y74" s="1"/>
      <c r="Z74" s="1"/>
      <c r="AA74" s="1"/>
      <c r="AB74" s="1"/>
      <c r="AC74" s="1"/>
      <c r="AD74" s="1"/>
    </row>
    <row r="75" spans="1:30" ht="14.25" x14ac:dyDescent="0.2">
      <c r="A75" s="102"/>
      <c r="B75" s="32" t="s">
        <v>95</v>
      </c>
      <c r="C75">
        <v>924.98</v>
      </c>
      <c r="D75" s="37">
        <v>378.74</v>
      </c>
      <c r="E75" s="37">
        <v>40.950000000000003</v>
      </c>
      <c r="F75">
        <v>0</v>
      </c>
      <c r="G75" s="38">
        <v>378.74</v>
      </c>
      <c r="H75" s="38">
        <v>40.950000000000003</v>
      </c>
      <c r="I75" s="38">
        <v>44.05</v>
      </c>
      <c r="J75" s="38">
        <v>0.12</v>
      </c>
      <c r="K75" s="38">
        <v>44.17</v>
      </c>
      <c r="L75" s="38">
        <v>160.16999999999999</v>
      </c>
      <c r="M75" s="38">
        <v>22.91</v>
      </c>
      <c r="N75" s="38">
        <v>227.25</v>
      </c>
      <c r="O75" s="38">
        <v>46.35</v>
      </c>
      <c r="P75" s="38">
        <v>8.34</v>
      </c>
      <c r="Q75" s="38">
        <v>7.0000000000000007E-2</v>
      </c>
      <c r="R75" s="38">
        <v>3.07</v>
      </c>
      <c r="S75" s="38">
        <v>29.71</v>
      </c>
      <c r="T75" s="38">
        <v>24.01</v>
      </c>
      <c r="U75" s="32"/>
      <c r="V75" s="39"/>
      <c r="W75" s="39"/>
      <c r="X75" s="39"/>
      <c r="Y75" s="1"/>
      <c r="Z75" s="1"/>
      <c r="AA75" s="1"/>
      <c r="AB75" s="1"/>
      <c r="AC75" s="1"/>
      <c r="AD75" s="1"/>
    </row>
    <row r="76" spans="1:30" ht="14.25" x14ac:dyDescent="0.2">
      <c r="A76" s="102"/>
      <c r="B76" s="32" t="s">
        <v>96</v>
      </c>
      <c r="C76">
        <v>634.42999999999995</v>
      </c>
      <c r="D76" s="37" t="s">
        <v>97</v>
      </c>
      <c r="E76" s="37">
        <v>99.69</v>
      </c>
      <c r="F76">
        <v>0</v>
      </c>
      <c r="G76" s="38">
        <v>632.48</v>
      </c>
      <c r="H76" s="38">
        <v>99.69</v>
      </c>
      <c r="I76" s="38">
        <v>499.68</v>
      </c>
      <c r="J76" s="38">
        <v>10.67</v>
      </c>
      <c r="K76" s="38">
        <v>510.35</v>
      </c>
      <c r="L76" s="38">
        <v>28.12</v>
      </c>
      <c r="M76" s="38">
        <v>43.29</v>
      </c>
      <c r="N76" s="38">
        <v>581.76</v>
      </c>
      <c r="O76" s="38">
        <v>344.53</v>
      </c>
      <c r="P76" s="38">
        <v>73</v>
      </c>
      <c r="Q76" s="38">
        <v>0.69</v>
      </c>
      <c r="R76" s="38">
        <v>33.119999999999997</v>
      </c>
      <c r="S76" s="38">
        <v>155.6</v>
      </c>
      <c r="T76" s="38">
        <v>44.17</v>
      </c>
      <c r="U76" s="32"/>
      <c r="V76" s="39"/>
      <c r="W76" s="39"/>
      <c r="X76" s="39"/>
      <c r="Y76" s="1"/>
      <c r="Z76" s="1"/>
      <c r="AA76" s="1"/>
      <c r="AB76" s="1"/>
      <c r="AC76" s="1"/>
      <c r="AD76" s="1"/>
    </row>
    <row r="77" spans="1:30" ht="14.25" x14ac:dyDescent="0.2">
      <c r="A77" s="102"/>
      <c r="B77" s="32" t="s">
        <v>98</v>
      </c>
      <c r="C77">
        <v>357.56</v>
      </c>
      <c r="D77" s="37">
        <v>145.38999999999999</v>
      </c>
      <c r="E77" s="37">
        <v>41</v>
      </c>
      <c r="F77">
        <v>0</v>
      </c>
      <c r="G77" s="38">
        <v>145.38999999999999</v>
      </c>
      <c r="H77" s="38">
        <v>41</v>
      </c>
      <c r="I77" s="38">
        <v>63.95</v>
      </c>
      <c r="J77" s="38">
        <v>0.89</v>
      </c>
      <c r="K77" s="38">
        <v>64.84</v>
      </c>
      <c r="L77" s="38">
        <v>39.4</v>
      </c>
      <c r="M77" s="38">
        <v>17.84</v>
      </c>
      <c r="N77" s="38">
        <v>122.08</v>
      </c>
      <c r="O77" s="38">
        <v>60.05</v>
      </c>
      <c r="P77" s="38">
        <v>13.74</v>
      </c>
      <c r="Q77" s="38">
        <v>0.02</v>
      </c>
      <c r="R77" s="38">
        <v>13.06</v>
      </c>
      <c r="S77" s="38">
        <v>22.55</v>
      </c>
      <c r="T77" s="38">
        <v>33.89</v>
      </c>
      <c r="U77" s="32"/>
      <c r="V77" s="39"/>
      <c r="W77" s="39"/>
      <c r="X77" s="39"/>
      <c r="Y77" s="1"/>
      <c r="Z77" s="1"/>
      <c r="AA77" s="1"/>
      <c r="AB77" s="1"/>
      <c r="AC77" s="1"/>
      <c r="AD77" s="1"/>
    </row>
    <row r="78" spans="1:30" ht="14.25" x14ac:dyDescent="0.2">
      <c r="A78" s="103"/>
      <c r="B78" s="32" t="s">
        <v>99</v>
      </c>
      <c r="C78">
        <v>210.33</v>
      </c>
      <c r="D78" s="37">
        <v>105.29</v>
      </c>
      <c r="E78" s="37">
        <v>50</v>
      </c>
      <c r="F78">
        <v>0</v>
      </c>
      <c r="G78" s="38">
        <v>105.29</v>
      </c>
      <c r="H78" s="38">
        <v>50</v>
      </c>
      <c r="I78" s="38">
        <v>58.77</v>
      </c>
      <c r="J78" s="38">
        <v>4.37</v>
      </c>
      <c r="K78" s="38">
        <v>63.14</v>
      </c>
      <c r="L78" s="38">
        <v>19.75</v>
      </c>
      <c r="M78" s="38">
        <v>7.55</v>
      </c>
      <c r="N78" s="38">
        <v>90.44</v>
      </c>
      <c r="O78" s="38">
        <v>41.69</v>
      </c>
      <c r="P78" s="38">
        <v>12.77</v>
      </c>
      <c r="Q78" s="38">
        <v>0.01</v>
      </c>
      <c r="R78" s="38">
        <v>7.04</v>
      </c>
      <c r="S78" s="38">
        <v>14.82</v>
      </c>
      <c r="T78" s="38">
        <v>28.12</v>
      </c>
      <c r="U78" s="32"/>
      <c r="V78" s="39"/>
      <c r="W78" s="39"/>
      <c r="X78" s="39"/>
      <c r="Y78" s="1"/>
      <c r="Z78" s="1"/>
      <c r="AA78" s="1"/>
      <c r="AB78" s="1"/>
      <c r="AC78" s="1"/>
      <c r="AD78" s="1"/>
    </row>
    <row r="79" spans="1:30" ht="14.25" x14ac:dyDescent="0.2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3"/>
      <c r="V79" s="39"/>
      <c r="W79" s="39"/>
      <c r="X79" s="39"/>
      <c r="Y79" s="1"/>
      <c r="Z79" s="1"/>
      <c r="AA79" s="1"/>
      <c r="AB79" s="1"/>
      <c r="AC79" s="1"/>
      <c r="AD79" s="1"/>
    </row>
    <row r="80" spans="1:30" ht="24.75" customHeight="1" x14ac:dyDescent="0.25">
      <c r="A80" s="130" t="s">
        <v>100</v>
      </c>
      <c r="B80" s="32" t="s">
        <v>101</v>
      </c>
      <c r="C80" s="40">
        <v>4706.26</v>
      </c>
      <c r="D80" s="40">
        <v>1081.96</v>
      </c>
      <c r="E80" s="40">
        <f t="shared" ref="E80:E86" si="2">D80/C80*100</f>
        <v>22.989805068143284</v>
      </c>
      <c r="F80" s="40">
        <v>0</v>
      </c>
      <c r="G80" s="40">
        <f t="shared" ref="G80:G86" si="3">F80+D80</f>
        <v>1081.96</v>
      </c>
      <c r="H80" s="40">
        <f t="shared" ref="H80:H86" si="4">E80</f>
        <v>22.989805068143284</v>
      </c>
      <c r="I80" s="40">
        <v>591.26</v>
      </c>
      <c r="J80" s="40">
        <v>57.26</v>
      </c>
      <c r="K80" s="40">
        <v>648.53</v>
      </c>
      <c r="L80" s="40">
        <v>278.56</v>
      </c>
      <c r="M80" s="40">
        <v>57.16</v>
      </c>
      <c r="N80" s="40">
        <f t="shared" ref="N80:N86" si="5">K80+L80+M80</f>
        <v>984.24999999999989</v>
      </c>
      <c r="O80" s="40">
        <v>605.23</v>
      </c>
      <c r="P80" s="40">
        <v>41.26</v>
      </c>
      <c r="Q80" s="40">
        <v>0.78</v>
      </c>
      <c r="R80" s="40">
        <v>74.25</v>
      </c>
      <c r="S80" s="40">
        <v>278.95</v>
      </c>
      <c r="T80" s="40">
        <v>49.56</v>
      </c>
      <c r="U80" s="40">
        <v>0</v>
      </c>
      <c r="V80" s="39"/>
      <c r="W80" s="39"/>
      <c r="X80" s="39"/>
      <c r="Y80" s="1"/>
      <c r="Z80" s="1"/>
      <c r="AA80" s="1"/>
      <c r="AB80" s="1"/>
      <c r="AC80" s="1"/>
      <c r="AD80" s="1"/>
    </row>
    <row r="81" spans="1:30" ht="15" x14ac:dyDescent="0.25">
      <c r="A81" s="102"/>
      <c r="B81" s="32" t="s">
        <v>102</v>
      </c>
      <c r="C81" s="40">
        <v>5817.17</v>
      </c>
      <c r="D81" s="40">
        <v>1181.97</v>
      </c>
      <c r="E81" s="40">
        <v>20.309999999999999</v>
      </c>
      <c r="F81" s="40">
        <v>0</v>
      </c>
      <c r="G81" s="40">
        <f t="shared" si="3"/>
        <v>1181.97</v>
      </c>
      <c r="H81" s="40">
        <f t="shared" si="4"/>
        <v>20.309999999999999</v>
      </c>
      <c r="I81" s="40">
        <v>518.12</v>
      </c>
      <c r="J81" s="40">
        <v>213.01</v>
      </c>
      <c r="K81" s="40">
        <f t="shared" ref="K81:K86" si="6">I81+J81</f>
        <v>731.13</v>
      </c>
      <c r="L81" s="40">
        <v>200.05</v>
      </c>
      <c r="M81" s="40">
        <v>142.24</v>
      </c>
      <c r="N81" s="40">
        <f t="shared" si="5"/>
        <v>1073.42</v>
      </c>
      <c r="O81" s="40">
        <v>322.14999999999998</v>
      </c>
      <c r="P81" s="40">
        <v>152.05000000000001</v>
      </c>
      <c r="Q81" s="40">
        <v>65</v>
      </c>
      <c r="R81" s="40">
        <v>152.21</v>
      </c>
      <c r="S81" s="40">
        <v>201.11</v>
      </c>
      <c r="T81" s="40">
        <v>141.24</v>
      </c>
      <c r="U81" s="40">
        <v>0</v>
      </c>
      <c r="V81" s="39"/>
      <c r="W81" s="39"/>
      <c r="X81" s="39"/>
      <c r="Y81" s="1"/>
      <c r="Z81" s="1"/>
      <c r="AA81" s="1"/>
      <c r="AB81" s="1"/>
      <c r="AC81" s="1"/>
      <c r="AD81" s="1"/>
    </row>
    <row r="82" spans="1:30" ht="15" x14ac:dyDescent="0.25">
      <c r="A82" s="102"/>
      <c r="B82" s="32" t="s">
        <v>103</v>
      </c>
      <c r="C82" s="40">
        <v>13269.2</v>
      </c>
      <c r="D82" s="40">
        <v>5049.78</v>
      </c>
      <c r="E82" s="40">
        <f t="shared" si="2"/>
        <v>38.056401290205891</v>
      </c>
      <c r="F82" s="40">
        <v>0</v>
      </c>
      <c r="G82" s="40">
        <f t="shared" si="3"/>
        <v>5049.78</v>
      </c>
      <c r="H82" s="40">
        <f t="shared" si="4"/>
        <v>38.056401290205891</v>
      </c>
      <c r="I82" s="40">
        <v>460</v>
      </c>
      <c r="J82" s="40">
        <v>195</v>
      </c>
      <c r="K82" s="40">
        <f t="shared" si="6"/>
        <v>655</v>
      </c>
      <c r="L82" s="40">
        <v>1675</v>
      </c>
      <c r="M82" s="40">
        <v>1245</v>
      </c>
      <c r="N82" s="40">
        <f t="shared" si="5"/>
        <v>3575</v>
      </c>
      <c r="O82" s="40">
        <v>935</v>
      </c>
      <c r="P82" s="40">
        <v>745</v>
      </c>
      <c r="Q82" s="40">
        <v>102</v>
      </c>
      <c r="R82" s="40">
        <v>568</v>
      </c>
      <c r="S82" s="40">
        <v>1016</v>
      </c>
      <c r="T82" s="40">
        <v>769</v>
      </c>
      <c r="U82" s="40">
        <v>144.02000000000001</v>
      </c>
      <c r="V82" s="39"/>
      <c r="W82" s="39"/>
      <c r="X82" s="39"/>
      <c r="Y82" s="1"/>
      <c r="Z82" s="1"/>
      <c r="AA82" s="1"/>
      <c r="AB82" s="1"/>
      <c r="AC82" s="1"/>
      <c r="AD82" s="1"/>
    </row>
    <row r="83" spans="1:30" ht="15" x14ac:dyDescent="0.25">
      <c r="A83" s="102"/>
      <c r="B83" s="32" t="s">
        <v>104</v>
      </c>
      <c r="C83" s="40">
        <v>2119.5700000000002</v>
      </c>
      <c r="D83" s="40">
        <v>606.92999999999995</v>
      </c>
      <c r="E83" s="40">
        <f t="shared" si="2"/>
        <v>28.634581542482668</v>
      </c>
      <c r="F83" s="40">
        <v>0</v>
      </c>
      <c r="G83" s="40">
        <f t="shared" si="3"/>
        <v>606.92999999999995</v>
      </c>
      <c r="H83" s="40">
        <f t="shared" si="4"/>
        <v>28.634581542482668</v>
      </c>
      <c r="I83" s="40">
        <v>150</v>
      </c>
      <c r="J83" s="40">
        <v>35</v>
      </c>
      <c r="K83" s="40">
        <f t="shared" si="6"/>
        <v>185</v>
      </c>
      <c r="L83" s="40">
        <v>190</v>
      </c>
      <c r="M83" s="40">
        <v>178</v>
      </c>
      <c r="N83" s="40">
        <f t="shared" si="5"/>
        <v>553</v>
      </c>
      <c r="O83" s="40">
        <v>60</v>
      </c>
      <c r="P83" s="40">
        <v>53</v>
      </c>
      <c r="Q83" s="40">
        <v>0.45</v>
      </c>
      <c r="R83" s="40">
        <v>72</v>
      </c>
      <c r="S83" s="40">
        <v>118.5</v>
      </c>
      <c r="T83" s="40">
        <v>62</v>
      </c>
      <c r="U83" s="40">
        <v>0</v>
      </c>
      <c r="V83" s="39"/>
      <c r="W83" s="39"/>
      <c r="X83" s="39"/>
      <c r="Y83" s="1"/>
      <c r="Z83" s="1"/>
      <c r="AA83" s="1"/>
      <c r="AB83" s="1"/>
      <c r="AC83" s="1"/>
      <c r="AD83" s="1"/>
    </row>
    <row r="84" spans="1:30" ht="15" x14ac:dyDescent="0.25">
      <c r="A84" s="102"/>
      <c r="B84" s="32" t="s">
        <v>105</v>
      </c>
      <c r="C84" s="40">
        <v>5517.51</v>
      </c>
      <c r="D84" s="40">
        <v>1036.76</v>
      </c>
      <c r="E84" s="40">
        <f t="shared" si="2"/>
        <v>18.790360144340472</v>
      </c>
      <c r="F84" s="40">
        <v>0</v>
      </c>
      <c r="G84" s="40">
        <f t="shared" si="3"/>
        <v>1036.76</v>
      </c>
      <c r="H84" s="40">
        <f t="shared" si="4"/>
        <v>18.790360144340472</v>
      </c>
      <c r="I84" s="40">
        <v>379.32</v>
      </c>
      <c r="J84" s="40">
        <v>55.9</v>
      </c>
      <c r="K84" s="40">
        <f t="shared" si="6"/>
        <v>435.21999999999997</v>
      </c>
      <c r="L84" s="40">
        <v>177.94</v>
      </c>
      <c r="M84" s="40">
        <v>202.21</v>
      </c>
      <c r="N84" s="40">
        <f t="shared" si="5"/>
        <v>815.37</v>
      </c>
      <c r="O84" s="40">
        <v>400.11</v>
      </c>
      <c r="P84" s="40">
        <v>59.33</v>
      </c>
      <c r="Q84" s="40">
        <v>0.72</v>
      </c>
      <c r="R84" s="40">
        <v>73.67</v>
      </c>
      <c r="S84" s="40">
        <v>88.02</v>
      </c>
      <c r="T84" s="40">
        <v>62.83</v>
      </c>
      <c r="U84" s="40">
        <v>0</v>
      </c>
      <c r="V84" s="39"/>
      <c r="W84" s="39"/>
      <c r="X84" s="39"/>
      <c r="Y84" s="1"/>
      <c r="Z84" s="1"/>
      <c r="AA84" s="1"/>
      <c r="AB84" s="1"/>
      <c r="AC84" s="1"/>
      <c r="AD84" s="1"/>
    </row>
    <row r="85" spans="1:30" ht="15" x14ac:dyDescent="0.25">
      <c r="A85" s="102"/>
      <c r="B85" s="32" t="s">
        <v>106</v>
      </c>
      <c r="C85" s="40">
        <v>2576.23</v>
      </c>
      <c r="D85" s="40">
        <v>558.6</v>
      </c>
      <c r="E85" s="40">
        <f t="shared" si="2"/>
        <v>21.682846640245632</v>
      </c>
      <c r="F85" s="40">
        <v>0</v>
      </c>
      <c r="G85" s="40">
        <f t="shared" si="3"/>
        <v>558.6</v>
      </c>
      <c r="H85" s="40">
        <f t="shared" si="4"/>
        <v>21.682846640245632</v>
      </c>
      <c r="I85" s="40">
        <v>168.94</v>
      </c>
      <c r="J85" s="40">
        <v>14.74</v>
      </c>
      <c r="K85" s="40">
        <f t="shared" si="6"/>
        <v>183.68</v>
      </c>
      <c r="L85" s="40">
        <v>100.6</v>
      </c>
      <c r="M85" s="40">
        <v>70.709999999999994</v>
      </c>
      <c r="N85" s="40">
        <f t="shared" si="5"/>
        <v>354.98999999999995</v>
      </c>
      <c r="O85" s="40">
        <v>34</v>
      </c>
      <c r="P85" s="40">
        <v>21.94</v>
      </c>
      <c r="Q85" s="40">
        <v>0.9</v>
      </c>
      <c r="R85" s="40">
        <v>15.2</v>
      </c>
      <c r="S85" s="40">
        <v>24</v>
      </c>
      <c r="T85" s="40">
        <v>28</v>
      </c>
      <c r="U85" s="40">
        <v>0</v>
      </c>
    </row>
    <row r="86" spans="1:30" ht="15" x14ac:dyDescent="0.25">
      <c r="A86" s="103"/>
      <c r="B86" s="32" t="s">
        <v>107</v>
      </c>
      <c r="C86" s="40">
        <v>2080</v>
      </c>
      <c r="D86" s="40">
        <v>836.6</v>
      </c>
      <c r="E86" s="40">
        <f t="shared" si="2"/>
        <v>40.221153846153847</v>
      </c>
      <c r="F86" s="40">
        <v>0</v>
      </c>
      <c r="G86" s="40">
        <f t="shared" si="3"/>
        <v>836.6</v>
      </c>
      <c r="H86" s="40">
        <f t="shared" si="4"/>
        <v>40.221153846153847</v>
      </c>
      <c r="I86" s="40">
        <v>163.53</v>
      </c>
      <c r="J86" s="40">
        <v>2.42</v>
      </c>
      <c r="K86" s="40">
        <f t="shared" si="6"/>
        <v>165.95</v>
      </c>
      <c r="L86" s="40">
        <v>512.44000000000005</v>
      </c>
      <c r="M86" s="40">
        <v>98.73</v>
      </c>
      <c r="N86" s="40">
        <f t="shared" si="5"/>
        <v>777.12000000000012</v>
      </c>
      <c r="O86" s="40">
        <v>170.97</v>
      </c>
      <c r="P86" s="40">
        <v>90.12</v>
      </c>
      <c r="Q86" s="40">
        <v>1.3</v>
      </c>
      <c r="R86" s="40">
        <v>49.17</v>
      </c>
      <c r="S86" s="40">
        <v>392.12</v>
      </c>
      <c r="T86" s="40">
        <v>317.12</v>
      </c>
      <c r="U86" s="40">
        <v>230.22</v>
      </c>
    </row>
  </sheetData>
  <mergeCells count="39">
    <mergeCell ref="A80:A86"/>
    <mergeCell ref="A79:U79"/>
    <mergeCell ref="A72:A78"/>
    <mergeCell ref="A51:A55"/>
    <mergeCell ref="A64:U64"/>
    <mergeCell ref="A71:U71"/>
    <mergeCell ref="A65:A70"/>
    <mergeCell ref="A56:U56"/>
    <mergeCell ref="A57:A63"/>
    <mergeCell ref="C1:U1"/>
    <mergeCell ref="C2:U2"/>
    <mergeCell ref="P3:U3"/>
    <mergeCell ref="I3:O3"/>
    <mergeCell ref="A50:U50"/>
    <mergeCell ref="L5:L6"/>
    <mergeCell ref="S4:U4"/>
    <mergeCell ref="H5:H6"/>
    <mergeCell ref="A45:A49"/>
    <mergeCell ref="A37:A43"/>
    <mergeCell ref="A36:U36"/>
    <mergeCell ref="P5:P6"/>
    <mergeCell ref="A44:U44"/>
    <mergeCell ref="U5:U6"/>
    <mergeCell ref="R5:R6"/>
    <mergeCell ref="T5:T6"/>
    <mergeCell ref="Q5:Q6"/>
    <mergeCell ref="O5:O6"/>
    <mergeCell ref="A21:A35"/>
    <mergeCell ref="N5:N6"/>
    <mergeCell ref="S5:S6"/>
    <mergeCell ref="I5:K5"/>
    <mergeCell ref="D5:D6"/>
    <mergeCell ref="A7:A19"/>
    <mergeCell ref="B20:S20"/>
    <mergeCell ref="G5:G6"/>
    <mergeCell ref="C5:C6"/>
    <mergeCell ref="E5:E6"/>
    <mergeCell ref="M5:M6"/>
    <mergeCell ref="F5:F6"/>
  </mergeCells>
  <phoneticPr fontId="25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topLeftCell="A13" zoomScale="115" zoomScaleNormal="115" workbookViewId="0">
      <selection activeCell="E27" sqref="E27"/>
    </sheetView>
  </sheetViews>
  <sheetFormatPr defaultRowHeight="12.75" x14ac:dyDescent="0.2"/>
  <cols>
    <col min="1" max="1" width="24" style="2" bestFit="1" customWidth="1"/>
    <col min="2" max="2" width="3.85546875" style="2" customWidth="1"/>
    <col min="4" max="4" width="9.7109375" style="2" customWidth="1"/>
    <col min="5" max="5" width="24.7109375" style="2" customWidth="1"/>
    <col min="6" max="6" width="25.140625" style="2" customWidth="1"/>
    <col min="7" max="7" width="20.140625" style="2" customWidth="1"/>
    <col min="8" max="8" width="0.140625" style="2" hidden="1" customWidth="1"/>
    <col min="9" max="9" width="12" style="2" hidden="1" customWidth="1"/>
    <col min="10" max="10" width="0.140625" style="2" hidden="1" customWidth="1"/>
    <col min="11" max="12" width="9.140625" style="2" hidden="1" customWidth="1"/>
    <col min="13" max="13" width="0.140625" style="2" hidden="1" customWidth="1"/>
    <col min="14" max="14" width="30.42578125" style="2" hidden="1" customWidth="1"/>
    <col min="15" max="15" width="1" style="2" hidden="1" customWidth="1"/>
    <col min="16" max="16" width="7.140625" style="66" hidden="1" customWidth="1"/>
    <col min="17" max="17" width="9.140625" style="2" hidden="1" customWidth="1"/>
    <col min="18" max="18" width="10.28515625" style="2" hidden="1" customWidth="1"/>
    <col min="19" max="19" width="9.140625" style="2" hidden="1" customWidth="1"/>
    <col min="20" max="20" width="0.140625" style="2" hidden="1" customWidth="1"/>
  </cols>
  <sheetData>
    <row r="1" spans="1:20" x14ac:dyDescent="0.2">
      <c r="A1" s="158" t="s">
        <v>306</v>
      </c>
      <c r="B1" s="158"/>
      <c r="C1" s="158"/>
      <c r="D1" s="158"/>
      <c r="E1" s="158"/>
      <c r="F1" s="158"/>
      <c r="G1" s="158"/>
      <c r="H1" s="18"/>
      <c r="I1" s="18"/>
    </row>
    <row r="2" spans="1:20" ht="12.75" customHeight="1" x14ac:dyDescent="0.2">
      <c r="A2" s="158" t="s">
        <v>108</v>
      </c>
      <c r="B2" s="159"/>
      <c r="C2" s="159"/>
      <c r="D2" s="159"/>
      <c r="E2" s="159"/>
      <c r="F2" s="159"/>
      <c r="G2" s="159"/>
      <c r="H2" s="18"/>
      <c r="I2" s="18"/>
    </row>
    <row r="3" spans="1:20" ht="18.75" x14ac:dyDescent="0.3">
      <c r="A3" s="162" t="s">
        <v>109</v>
      </c>
      <c r="B3" s="163"/>
      <c r="C3" s="163"/>
      <c r="D3" s="163"/>
      <c r="E3" s="163"/>
      <c r="F3" s="163"/>
      <c r="G3" s="163"/>
      <c r="H3" s="18"/>
      <c r="I3" s="18"/>
    </row>
    <row r="4" spans="1:20" ht="14.25" x14ac:dyDescent="0.2">
      <c r="A4" s="160" t="s">
        <v>110</v>
      </c>
      <c r="B4" s="161"/>
      <c r="C4" s="161"/>
      <c r="D4" s="161"/>
      <c r="E4" s="161"/>
      <c r="F4" s="161"/>
      <c r="G4" s="161"/>
      <c r="H4" s="18"/>
      <c r="I4" s="18"/>
    </row>
    <row r="5" spans="1:20" ht="15.75" hidden="1" x14ac:dyDescent="0.25">
      <c r="A5" s="18"/>
      <c r="B5" s="152" t="s">
        <v>111</v>
      </c>
      <c r="C5" s="152"/>
      <c r="D5" s="152"/>
      <c r="E5" s="152"/>
      <c r="F5" s="152"/>
      <c r="G5" s="152"/>
      <c r="H5" s="18"/>
      <c r="I5" s="18"/>
    </row>
    <row r="6" spans="1:20" ht="14.25" x14ac:dyDescent="0.2">
      <c r="A6" s="18"/>
      <c r="B6" s="153" t="s">
        <v>112</v>
      </c>
      <c r="C6" s="153"/>
      <c r="D6" s="153"/>
      <c r="E6" s="153"/>
      <c r="F6" s="153"/>
      <c r="G6" s="153"/>
      <c r="H6" s="18"/>
      <c r="I6" s="18"/>
    </row>
    <row r="7" spans="1:20" ht="14.25" x14ac:dyDescent="0.2">
      <c r="A7" s="18"/>
      <c r="B7" s="155" t="s">
        <v>113</v>
      </c>
      <c r="C7" s="155"/>
      <c r="D7" s="155"/>
      <c r="E7" s="155"/>
      <c r="F7" s="155"/>
      <c r="G7" s="155"/>
      <c r="H7" s="18"/>
      <c r="I7" s="18"/>
    </row>
    <row r="8" spans="1:20" ht="36" customHeight="1" x14ac:dyDescent="0.2">
      <c r="A8" s="84" t="s">
        <v>114</v>
      </c>
      <c r="B8" s="89" t="s">
        <v>115</v>
      </c>
      <c r="C8" s="156" t="s">
        <v>21</v>
      </c>
      <c r="D8" s="156"/>
      <c r="E8" s="98" t="s">
        <v>305</v>
      </c>
      <c r="F8" s="98" t="s">
        <v>304</v>
      </c>
      <c r="G8" s="98" t="s">
        <v>116</v>
      </c>
      <c r="H8" s="18"/>
      <c r="I8" s="18"/>
      <c r="Q8" s="2" t="s">
        <v>117</v>
      </c>
      <c r="R8" s="2" t="s">
        <v>118</v>
      </c>
      <c r="S8" s="2" t="s">
        <v>119</v>
      </c>
    </row>
    <row r="9" spans="1:20" s="77" customFormat="1" ht="12" customHeight="1" x14ac:dyDescent="0.2">
      <c r="A9" s="135" t="s">
        <v>25</v>
      </c>
      <c r="B9" s="85">
        <v>1</v>
      </c>
      <c r="C9" s="154" t="s">
        <v>120</v>
      </c>
      <c r="D9" s="147"/>
      <c r="E9" s="86" t="s">
        <v>121</v>
      </c>
      <c r="F9" s="81">
        <v>120637.63</v>
      </c>
      <c r="G9" s="87">
        <f t="shared" ref="G9:G21" si="0">F9/E9*100</f>
        <v>83.510140548167897</v>
      </c>
      <c r="H9" s="75" t="s">
        <v>120</v>
      </c>
      <c r="I9" s="76">
        <v>58029.99</v>
      </c>
      <c r="M9" s="78">
        <v>1</v>
      </c>
      <c r="N9" s="78" t="s">
        <v>27</v>
      </c>
      <c r="O9" s="78">
        <v>17233.05</v>
      </c>
      <c r="P9" s="79">
        <f t="shared" ref="P9:P40" si="1">SUM(R9/E9*100)</f>
        <v>23.811199688547571</v>
      </c>
      <c r="Q9" s="77">
        <v>2998.55</v>
      </c>
      <c r="R9" s="79">
        <f>SUM(S9-Q9)</f>
        <v>34397.339999999997</v>
      </c>
      <c r="S9" s="164">
        <v>37395.89</v>
      </c>
      <c r="T9" s="165"/>
    </row>
    <row r="10" spans="1:20" s="77" customFormat="1" x14ac:dyDescent="0.2">
      <c r="A10" s="136"/>
      <c r="B10" s="85">
        <v>2</v>
      </c>
      <c r="C10" s="154" t="s">
        <v>122</v>
      </c>
      <c r="D10" s="147"/>
      <c r="E10" s="86" t="s">
        <v>123</v>
      </c>
      <c r="F10" s="81">
        <v>179628.4</v>
      </c>
      <c r="G10" s="87">
        <f t="shared" si="0"/>
        <v>99.837927967985777</v>
      </c>
      <c r="H10" s="75" t="s">
        <v>122</v>
      </c>
      <c r="I10" s="76">
        <v>55443</v>
      </c>
      <c r="M10" s="78">
        <v>1</v>
      </c>
      <c r="N10" s="78" t="s">
        <v>28</v>
      </c>
      <c r="O10" s="78">
        <v>30323</v>
      </c>
      <c r="P10" s="79">
        <f t="shared" si="1"/>
        <v>15.195414628723878</v>
      </c>
      <c r="Q10" s="77">
        <v>532.37</v>
      </c>
      <c r="R10" s="79">
        <f t="shared" ref="R10:R21" si="2">SUM(S10-Q10)</f>
        <v>27339.59</v>
      </c>
      <c r="S10" s="166">
        <v>27871.96</v>
      </c>
      <c r="T10" s="165"/>
    </row>
    <row r="11" spans="1:20" s="82" customFormat="1" x14ac:dyDescent="0.2">
      <c r="A11" s="136"/>
      <c r="B11" s="85">
        <v>3</v>
      </c>
      <c r="C11" s="154" t="s">
        <v>124</v>
      </c>
      <c r="D11" s="147"/>
      <c r="E11" s="86" t="s">
        <v>125</v>
      </c>
      <c r="F11" s="81">
        <v>93790</v>
      </c>
      <c r="G11" s="87">
        <f t="shared" si="0"/>
        <v>51.26068267926729</v>
      </c>
      <c r="H11" s="80" t="s">
        <v>124</v>
      </c>
      <c r="I11" s="81">
        <v>77723</v>
      </c>
      <c r="M11" s="83">
        <v>1</v>
      </c>
      <c r="N11" s="83" t="s">
        <v>30</v>
      </c>
      <c r="O11" s="83">
        <v>20686.73</v>
      </c>
      <c r="P11" s="79">
        <f t="shared" si="1"/>
        <v>30.945515015461282</v>
      </c>
      <c r="Q11" s="82">
        <v>665</v>
      </c>
      <c r="R11" s="79">
        <f t="shared" si="2"/>
        <v>56620</v>
      </c>
      <c r="S11" s="166">
        <v>57285</v>
      </c>
      <c r="T11" s="165"/>
    </row>
    <row r="12" spans="1:20" s="77" customFormat="1" x14ac:dyDescent="0.2">
      <c r="A12" s="136"/>
      <c r="B12" s="85">
        <v>4</v>
      </c>
      <c r="C12" s="154" t="s">
        <v>126</v>
      </c>
      <c r="D12" s="147"/>
      <c r="E12" s="86" t="s">
        <v>127</v>
      </c>
      <c r="F12" s="81">
        <v>54238.22</v>
      </c>
      <c r="G12" s="87">
        <f t="shared" si="0"/>
        <v>66.627627295620655</v>
      </c>
      <c r="H12" s="75" t="s">
        <v>126</v>
      </c>
      <c r="I12" s="76">
        <v>28128</v>
      </c>
      <c r="M12" s="78">
        <v>1</v>
      </c>
      <c r="N12" s="78" t="s">
        <v>31</v>
      </c>
      <c r="O12" s="78">
        <v>13957.29</v>
      </c>
      <c r="P12" s="79">
        <f t="shared" si="1"/>
        <v>19.124132424298264</v>
      </c>
      <c r="Q12" s="77">
        <v>810</v>
      </c>
      <c r="R12" s="79">
        <f t="shared" si="2"/>
        <v>15568</v>
      </c>
      <c r="S12" s="166">
        <v>16378</v>
      </c>
      <c r="T12" s="165"/>
    </row>
    <row r="13" spans="1:20" s="77" customFormat="1" x14ac:dyDescent="0.2">
      <c r="A13" s="136"/>
      <c r="B13" s="85">
        <v>5</v>
      </c>
      <c r="C13" s="154" t="s">
        <v>128</v>
      </c>
      <c r="D13" s="147"/>
      <c r="E13" s="86" t="s">
        <v>129</v>
      </c>
      <c r="F13" s="81">
        <v>229850.66</v>
      </c>
      <c r="G13" s="87">
        <f t="shared" si="0"/>
        <v>83.85490068375934</v>
      </c>
      <c r="H13" s="75" t="s">
        <v>128</v>
      </c>
      <c r="I13" s="76">
        <v>75900</v>
      </c>
      <c r="M13" s="78">
        <v>1</v>
      </c>
      <c r="N13" s="78" t="s">
        <v>32</v>
      </c>
      <c r="O13" s="78">
        <v>24974</v>
      </c>
      <c r="P13" s="79">
        <f t="shared" si="1"/>
        <v>18.069156070796463</v>
      </c>
      <c r="Q13" s="77">
        <v>338</v>
      </c>
      <c r="R13" s="79">
        <f t="shared" si="2"/>
        <v>49528.5</v>
      </c>
      <c r="S13" s="166">
        <v>49866.5</v>
      </c>
      <c r="T13" s="165"/>
    </row>
    <row r="14" spans="1:20" s="77" customFormat="1" x14ac:dyDescent="0.2">
      <c r="A14" s="136"/>
      <c r="B14" s="85">
        <v>6</v>
      </c>
      <c r="C14" s="154" t="s">
        <v>130</v>
      </c>
      <c r="D14" s="147"/>
      <c r="E14" s="86" t="s">
        <v>131</v>
      </c>
      <c r="F14" s="81">
        <v>107045.32</v>
      </c>
      <c r="G14" s="87">
        <f t="shared" si="0"/>
        <v>61.644590642155094</v>
      </c>
      <c r="H14" s="75" t="s">
        <v>132</v>
      </c>
      <c r="I14" s="76">
        <v>58720.1</v>
      </c>
      <c r="M14" s="78">
        <v>1</v>
      </c>
      <c r="N14" s="78" t="s">
        <v>37</v>
      </c>
      <c r="O14" s="78">
        <v>11070</v>
      </c>
      <c r="P14" s="79">
        <f t="shared" si="1"/>
        <v>9.4691037106598319</v>
      </c>
      <c r="Q14" s="77">
        <v>831.72</v>
      </c>
      <c r="R14" s="79">
        <f t="shared" si="2"/>
        <v>16443.02</v>
      </c>
      <c r="S14" s="166">
        <v>17274.740000000002</v>
      </c>
      <c r="T14" s="165"/>
    </row>
    <row r="15" spans="1:20" s="77" customFormat="1" ht="13.5" customHeight="1" x14ac:dyDescent="0.2">
      <c r="A15" s="136"/>
      <c r="B15" s="85">
        <v>7</v>
      </c>
      <c r="C15" s="154" t="s">
        <v>133</v>
      </c>
      <c r="D15" s="147"/>
      <c r="E15" s="86" t="s">
        <v>134</v>
      </c>
      <c r="F15" s="81">
        <v>190923.63</v>
      </c>
      <c r="G15" s="87">
        <f t="shared" si="0"/>
        <v>90.857173449575512</v>
      </c>
      <c r="H15" s="75" t="s">
        <v>133</v>
      </c>
      <c r="I15" s="76">
        <v>62100</v>
      </c>
      <c r="M15" s="78">
        <v>1</v>
      </c>
      <c r="N15" s="78" t="s">
        <v>135</v>
      </c>
      <c r="O15" s="78">
        <v>54145.7</v>
      </c>
      <c r="P15" s="79">
        <f t="shared" si="1"/>
        <v>13.454619865230136</v>
      </c>
      <c r="Q15" s="77">
        <v>907</v>
      </c>
      <c r="R15" s="79">
        <f t="shared" si="2"/>
        <v>28273</v>
      </c>
      <c r="S15" s="166">
        <v>29180</v>
      </c>
      <c r="T15" s="165"/>
    </row>
    <row r="16" spans="1:20" s="77" customFormat="1" ht="12" customHeight="1" x14ac:dyDescent="0.2">
      <c r="A16" s="136"/>
      <c r="B16" s="85">
        <v>8</v>
      </c>
      <c r="C16" s="154" t="s">
        <v>136</v>
      </c>
      <c r="D16" s="147"/>
      <c r="E16" s="86" t="s">
        <v>137</v>
      </c>
      <c r="F16" s="81">
        <v>494613.88</v>
      </c>
      <c r="G16" s="87">
        <f t="shared" si="0"/>
        <v>97.501208381793447</v>
      </c>
      <c r="H16" s="75" t="s">
        <v>136</v>
      </c>
      <c r="I16" s="76">
        <v>155546.09</v>
      </c>
      <c r="M16" s="78">
        <v>1</v>
      </c>
      <c r="N16" s="78" t="s">
        <v>138</v>
      </c>
      <c r="O16" s="78">
        <v>13564.76</v>
      </c>
      <c r="P16" s="79">
        <f t="shared" si="1"/>
        <v>23.768227246742494</v>
      </c>
      <c r="Q16" s="77">
        <v>2618.56</v>
      </c>
      <c r="R16" s="79">
        <f t="shared" si="2"/>
        <v>120573.84</v>
      </c>
      <c r="S16" s="166">
        <v>123192.4</v>
      </c>
      <c r="T16" s="165"/>
    </row>
    <row r="17" spans="1:20" s="77" customFormat="1" x14ac:dyDescent="0.2">
      <c r="A17" s="136"/>
      <c r="B17" s="85">
        <v>9</v>
      </c>
      <c r="C17" s="154" t="s">
        <v>139</v>
      </c>
      <c r="D17" s="147"/>
      <c r="E17" s="86" t="s">
        <v>140</v>
      </c>
      <c r="F17" s="81">
        <v>48892.85</v>
      </c>
      <c r="G17" s="87">
        <f t="shared" si="0"/>
        <v>60.102878230233827</v>
      </c>
      <c r="H17" s="75" t="s">
        <v>139</v>
      </c>
      <c r="I17" s="76">
        <v>60061.69</v>
      </c>
      <c r="M17" s="78">
        <v>1</v>
      </c>
      <c r="N17" s="78" t="s">
        <v>36</v>
      </c>
      <c r="O17" s="78">
        <v>38503</v>
      </c>
      <c r="P17" s="79">
        <f t="shared" si="1"/>
        <v>14.550022987488411</v>
      </c>
      <c r="Q17" s="77">
        <v>0</v>
      </c>
      <c r="R17" s="79">
        <f t="shared" si="2"/>
        <v>11836.24</v>
      </c>
      <c r="S17" s="166">
        <v>11836.24</v>
      </c>
      <c r="T17" s="165"/>
    </row>
    <row r="18" spans="1:20" s="77" customFormat="1" x14ac:dyDescent="0.2">
      <c r="A18" s="136"/>
      <c r="B18" s="85">
        <v>10</v>
      </c>
      <c r="C18" s="154" t="s">
        <v>141</v>
      </c>
      <c r="D18" s="147"/>
      <c r="E18" s="86" t="s">
        <v>142</v>
      </c>
      <c r="F18" s="81">
        <v>161431</v>
      </c>
      <c r="G18" s="87">
        <f t="shared" si="0"/>
        <v>94.130509571595994</v>
      </c>
      <c r="H18" s="75" t="s">
        <v>141</v>
      </c>
      <c r="I18" s="76">
        <v>49358</v>
      </c>
      <c r="M18" s="78">
        <v>1</v>
      </c>
      <c r="N18" s="78" t="s">
        <v>26</v>
      </c>
      <c r="O18" s="78">
        <v>28225.599999999999</v>
      </c>
      <c r="P18" s="79">
        <f t="shared" si="1"/>
        <v>13.442940692840107</v>
      </c>
      <c r="Q18" s="77">
        <v>1538.28</v>
      </c>
      <c r="R18" s="79">
        <f t="shared" si="2"/>
        <v>23054.240000000002</v>
      </c>
      <c r="S18" s="166">
        <v>24592.52</v>
      </c>
      <c r="T18" s="165"/>
    </row>
    <row r="19" spans="1:20" s="77" customFormat="1" x14ac:dyDescent="0.2">
      <c r="A19" s="136"/>
      <c r="B19" s="85">
        <v>11</v>
      </c>
      <c r="C19" s="154" t="s">
        <v>143</v>
      </c>
      <c r="D19" s="147"/>
      <c r="E19" s="86" t="s">
        <v>144</v>
      </c>
      <c r="F19" s="81">
        <v>42720</v>
      </c>
      <c r="G19" s="87">
        <f t="shared" si="0"/>
        <v>67.275590551181097</v>
      </c>
      <c r="H19" s="75" t="s">
        <v>145</v>
      </c>
      <c r="I19" s="76">
        <v>117038</v>
      </c>
      <c r="M19" s="78">
        <v>1</v>
      </c>
      <c r="N19" s="78" t="s">
        <v>29</v>
      </c>
      <c r="O19" s="78">
        <v>7210</v>
      </c>
      <c r="P19" s="79">
        <f t="shared" si="1"/>
        <v>82.59055118110237</v>
      </c>
      <c r="Q19" s="77">
        <v>0</v>
      </c>
      <c r="R19" s="79">
        <f t="shared" si="2"/>
        <v>52445</v>
      </c>
      <c r="S19" s="166">
        <v>52445</v>
      </c>
      <c r="T19" s="165"/>
    </row>
    <row r="20" spans="1:20" s="77" customFormat="1" x14ac:dyDescent="0.2">
      <c r="A20" s="136"/>
      <c r="B20" s="85">
        <v>12</v>
      </c>
      <c r="C20" s="154" t="s">
        <v>145</v>
      </c>
      <c r="D20" s="147"/>
      <c r="E20" s="86" t="s">
        <v>146</v>
      </c>
      <c r="F20" s="81">
        <v>286077</v>
      </c>
      <c r="G20" s="87">
        <f t="shared" si="0"/>
        <v>84.821095673642915</v>
      </c>
      <c r="H20" s="75" t="s">
        <v>143</v>
      </c>
      <c r="I20" s="76">
        <v>24686</v>
      </c>
      <c r="M20" s="78">
        <v>1</v>
      </c>
      <c r="N20" s="78" t="s">
        <v>34</v>
      </c>
      <c r="O20" s="78">
        <v>6531.49</v>
      </c>
      <c r="P20" s="79">
        <f t="shared" si="1"/>
        <v>6.0064449646656604</v>
      </c>
      <c r="Q20" s="77">
        <v>5115</v>
      </c>
      <c r="R20" s="79">
        <f t="shared" si="2"/>
        <v>20258</v>
      </c>
      <c r="S20" s="166">
        <v>25373</v>
      </c>
      <c r="T20" s="165"/>
    </row>
    <row r="21" spans="1:20" s="77" customFormat="1" x14ac:dyDescent="0.2">
      <c r="A21" s="136"/>
      <c r="B21" s="88">
        <v>13</v>
      </c>
      <c r="C21" s="154" t="s">
        <v>147</v>
      </c>
      <c r="D21" s="147"/>
      <c r="E21" s="86" t="s">
        <v>148</v>
      </c>
      <c r="F21" s="81">
        <v>67162.64</v>
      </c>
      <c r="G21" s="87">
        <f t="shared" si="0"/>
        <v>70.261767101858936</v>
      </c>
      <c r="H21" s="75" t="s">
        <v>147</v>
      </c>
      <c r="I21" s="76">
        <v>36100</v>
      </c>
      <c r="M21" s="78">
        <v>1</v>
      </c>
      <c r="N21" s="78" t="s">
        <v>149</v>
      </c>
      <c r="O21" s="78">
        <v>8989.92</v>
      </c>
      <c r="P21" s="79">
        <f t="shared" si="1"/>
        <v>11.199480024776866</v>
      </c>
      <c r="Q21" s="77">
        <v>42</v>
      </c>
      <c r="R21" s="79">
        <f t="shared" si="2"/>
        <v>10705.49</v>
      </c>
      <c r="S21" s="166">
        <v>10747.49</v>
      </c>
      <c r="T21" s="165"/>
    </row>
    <row r="22" spans="1:20" ht="2.25" customHeight="1" x14ac:dyDescent="0.2">
      <c r="A22" s="141"/>
      <c r="B22" s="141"/>
      <c r="C22" s="141"/>
      <c r="D22" s="141"/>
      <c r="E22" s="141"/>
      <c r="F22" s="141"/>
      <c r="G22" s="141"/>
      <c r="H22" s="18"/>
      <c r="I22" s="18"/>
      <c r="P22" s="66" t="e">
        <f t="shared" si="1"/>
        <v>#DIV/0!</v>
      </c>
    </row>
    <row r="23" spans="1:20" s="64" customFormat="1" x14ac:dyDescent="0.2">
      <c r="A23" s="145" t="s">
        <v>39</v>
      </c>
      <c r="B23" s="89">
        <v>1</v>
      </c>
      <c r="C23" s="157" t="s">
        <v>150</v>
      </c>
      <c r="D23" s="157"/>
      <c r="E23" s="90" t="s">
        <v>151</v>
      </c>
      <c r="F23" s="69">
        <v>339415.78</v>
      </c>
      <c r="G23" s="90">
        <f t="shared" ref="G23:G37" si="3">F23/E23*100</f>
        <v>96.02039702050736</v>
      </c>
      <c r="H23" s="41" t="s">
        <v>46</v>
      </c>
      <c r="I23" s="69">
        <v>110114</v>
      </c>
      <c r="M23" s="65">
        <v>2</v>
      </c>
      <c r="N23" s="65" t="s">
        <v>152</v>
      </c>
      <c r="O23" s="65">
        <v>67302</v>
      </c>
      <c r="P23" s="66">
        <f t="shared" si="1"/>
        <v>0</v>
      </c>
    </row>
    <row r="24" spans="1:20" x14ac:dyDescent="0.2">
      <c r="A24" s="145"/>
      <c r="B24" s="89">
        <v>2</v>
      </c>
      <c r="C24" s="157" t="s">
        <v>153</v>
      </c>
      <c r="D24" s="157"/>
      <c r="E24" s="90" t="s">
        <v>154</v>
      </c>
      <c r="F24" s="69">
        <v>120833.59</v>
      </c>
      <c r="G24" s="90">
        <f t="shared" si="3"/>
        <v>78.079048827324101</v>
      </c>
      <c r="H24" s="67" t="s">
        <v>155</v>
      </c>
      <c r="I24" s="68">
        <v>56173</v>
      </c>
      <c r="M24" s="59">
        <v>2</v>
      </c>
      <c r="N24" s="59" t="s">
        <v>156</v>
      </c>
      <c r="O24" s="59">
        <v>6070</v>
      </c>
      <c r="P24" s="66">
        <f t="shared" si="1"/>
        <v>0</v>
      </c>
    </row>
    <row r="25" spans="1:20" x14ac:dyDescent="0.2">
      <c r="A25" s="145"/>
      <c r="B25" s="89">
        <v>3</v>
      </c>
      <c r="C25" s="139" t="s">
        <v>41</v>
      </c>
      <c r="D25" s="140"/>
      <c r="E25" s="91" t="s">
        <v>157</v>
      </c>
      <c r="F25" s="69">
        <v>367524</v>
      </c>
      <c r="G25" s="90">
        <f t="shared" si="3"/>
        <v>63.998280395787575</v>
      </c>
      <c r="H25" s="67" t="s">
        <v>41</v>
      </c>
      <c r="I25" s="68">
        <v>210928</v>
      </c>
      <c r="M25" s="59">
        <v>2</v>
      </c>
      <c r="N25" s="59" t="s">
        <v>53</v>
      </c>
      <c r="O25" s="59">
        <v>21393</v>
      </c>
      <c r="P25" s="66">
        <f t="shared" si="1"/>
        <v>0</v>
      </c>
    </row>
    <row r="26" spans="1:20" x14ac:dyDescent="0.2">
      <c r="A26" s="145"/>
      <c r="B26" s="89">
        <v>4</v>
      </c>
      <c r="C26" s="139" t="s">
        <v>158</v>
      </c>
      <c r="D26" s="140"/>
      <c r="E26" s="91" t="s">
        <v>159</v>
      </c>
      <c r="F26" s="69">
        <v>85222</v>
      </c>
      <c r="G26" s="90">
        <f t="shared" si="3"/>
        <v>65.546016577015379</v>
      </c>
      <c r="H26" s="67" t="s">
        <v>160</v>
      </c>
      <c r="I26" s="68">
        <v>43319</v>
      </c>
      <c r="M26" s="59">
        <v>2</v>
      </c>
      <c r="N26" s="59" t="s">
        <v>161</v>
      </c>
      <c r="O26" s="59">
        <v>270533</v>
      </c>
      <c r="P26" s="66">
        <f t="shared" si="1"/>
        <v>0</v>
      </c>
    </row>
    <row r="27" spans="1:20" x14ac:dyDescent="0.2">
      <c r="A27" s="145"/>
      <c r="B27" s="89">
        <v>5</v>
      </c>
      <c r="C27" s="139" t="s">
        <v>307</v>
      </c>
      <c r="D27" s="140"/>
      <c r="E27" s="91" t="s">
        <v>162</v>
      </c>
      <c r="F27" s="69">
        <v>171862</v>
      </c>
      <c r="G27" s="90">
        <f t="shared" si="3"/>
        <v>85.004430456912047</v>
      </c>
      <c r="H27" s="67" t="s">
        <v>50</v>
      </c>
      <c r="I27" s="68">
        <v>66482.52</v>
      </c>
      <c r="M27" s="59">
        <v>2</v>
      </c>
      <c r="N27" s="59" t="s">
        <v>163</v>
      </c>
      <c r="O27" s="59">
        <v>0</v>
      </c>
      <c r="P27" s="66">
        <f t="shared" si="1"/>
        <v>0</v>
      </c>
    </row>
    <row r="28" spans="1:20" x14ac:dyDescent="0.2">
      <c r="A28" s="145"/>
      <c r="B28" s="89">
        <v>6</v>
      </c>
      <c r="C28" s="144" t="s">
        <v>45</v>
      </c>
      <c r="D28" s="145"/>
      <c r="E28" s="92" t="s">
        <v>164</v>
      </c>
      <c r="F28" s="69">
        <v>161374.65</v>
      </c>
      <c r="G28" s="92">
        <f t="shared" si="3"/>
        <v>76.002242748039833</v>
      </c>
      <c r="H28" s="67" t="s">
        <v>45</v>
      </c>
      <c r="I28" s="68">
        <v>78478</v>
      </c>
      <c r="M28" s="59">
        <v>2</v>
      </c>
      <c r="N28" s="59" t="s">
        <v>165</v>
      </c>
      <c r="O28" s="59">
        <v>32481</v>
      </c>
      <c r="P28" s="66">
        <f t="shared" si="1"/>
        <v>0</v>
      </c>
    </row>
    <row r="29" spans="1:20" x14ac:dyDescent="0.2">
      <c r="A29" s="145"/>
      <c r="B29" s="89">
        <v>7</v>
      </c>
      <c r="C29" s="144" t="s">
        <v>166</v>
      </c>
      <c r="D29" s="145"/>
      <c r="E29" s="92" t="s">
        <v>167</v>
      </c>
      <c r="F29" s="69">
        <v>120374.61</v>
      </c>
      <c r="G29" s="92">
        <f t="shared" si="3"/>
        <v>84.240504743446849</v>
      </c>
      <c r="H29" s="67" t="s">
        <v>166</v>
      </c>
      <c r="I29" s="68">
        <v>54746.11</v>
      </c>
      <c r="M29" s="59">
        <v>2</v>
      </c>
      <c r="N29" s="59"/>
      <c r="O29" s="59">
        <v>0</v>
      </c>
      <c r="P29" s="66">
        <f t="shared" si="1"/>
        <v>0</v>
      </c>
    </row>
    <row r="30" spans="1:20" x14ac:dyDescent="0.2">
      <c r="A30" s="145"/>
      <c r="B30" s="89">
        <v>8</v>
      </c>
      <c r="C30" s="144" t="s">
        <v>168</v>
      </c>
      <c r="D30" s="145"/>
      <c r="E30" s="92" t="s">
        <v>169</v>
      </c>
      <c r="F30" s="69">
        <v>106691</v>
      </c>
      <c r="G30" s="92">
        <f t="shared" si="3"/>
        <v>81.532331901417194</v>
      </c>
      <c r="H30" s="71" t="s">
        <v>170</v>
      </c>
      <c r="I30" s="69">
        <v>40500</v>
      </c>
      <c r="J30" s="64"/>
      <c r="K30" s="64"/>
      <c r="L30" s="64"/>
      <c r="M30" s="65">
        <v>2</v>
      </c>
      <c r="N30" s="65" t="s">
        <v>171</v>
      </c>
      <c r="O30" s="65">
        <v>10072</v>
      </c>
      <c r="P30" s="66">
        <f t="shared" si="1"/>
        <v>0</v>
      </c>
    </row>
    <row r="31" spans="1:20" s="64" customFormat="1" x14ac:dyDescent="0.2">
      <c r="A31" s="145"/>
      <c r="B31" s="89">
        <v>9</v>
      </c>
      <c r="C31" s="139" t="s">
        <v>48</v>
      </c>
      <c r="D31" s="140"/>
      <c r="E31" s="90" t="s">
        <v>172</v>
      </c>
      <c r="F31" s="69">
        <v>40515</v>
      </c>
      <c r="G31" s="90">
        <f t="shared" si="3"/>
        <v>83.165695048854587</v>
      </c>
      <c r="H31" s="41" t="s">
        <v>48</v>
      </c>
      <c r="I31" s="69">
        <v>19370.5</v>
      </c>
      <c r="M31" s="65">
        <v>2</v>
      </c>
      <c r="N31" s="65" t="s">
        <v>51</v>
      </c>
      <c r="O31" s="65">
        <v>12327</v>
      </c>
      <c r="P31" s="66">
        <f t="shared" si="1"/>
        <v>0</v>
      </c>
    </row>
    <row r="32" spans="1:20" x14ac:dyDescent="0.2">
      <c r="A32" s="145"/>
      <c r="B32" s="89">
        <v>10</v>
      </c>
      <c r="C32" s="139" t="s">
        <v>54</v>
      </c>
      <c r="D32" s="140"/>
      <c r="E32" s="90" t="s">
        <v>173</v>
      </c>
      <c r="F32" s="69">
        <v>175569.49</v>
      </c>
      <c r="G32" s="90">
        <f t="shared" si="3"/>
        <v>46.736983977023556</v>
      </c>
      <c r="H32" s="67" t="s">
        <v>47</v>
      </c>
      <c r="I32" s="68">
        <v>55328.317999999999</v>
      </c>
      <c r="M32" s="59">
        <v>2</v>
      </c>
      <c r="N32" s="59"/>
      <c r="O32" s="59">
        <v>0</v>
      </c>
      <c r="P32" s="66">
        <f t="shared" si="1"/>
        <v>0</v>
      </c>
    </row>
    <row r="33" spans="1:20" x14ac:dyDescent="0.2">
      <c r="A33" s="145"/>
      <c r="B33" s="89">
        <v>11</v>
      </c>
      <c r="C33" s="139" t="s">
        <v>47</v>
      </c>
      <c r="D33" s="140"/>
      <c r="E33" s="90" t="s">
        <v>174</v>
      </c>
      <c r="F33" s="69">
        <v>126462.64</v>
      </c>
      <c r="G33" s="90">
        <f t="shared" si="3"/>
        <v>70.337910819664842</v>
      </c>
      <c r="H33" s="67" t="s">
        <v>54</v>
      </c>
      <c r="I33" s="68">
        <v>129885.44</v>
      </c>
      <c r="M33" s="59">
        <v>2</v>
      </c>
      <c r="N33" s="59"/>
      <c r="O33" s="59">
        <v>0</v>
      </c>
      <c r="P33" s="66">
        <f t="shared" si="1"/>
        <v>0</v>
      </c>
    </row>
    <row r="34" spans="1:20" x14ac:dyDescent="0.2">
      <c r="A34" s="145"/>
      <c r="B34" s="89">
        <v>12</v>
      </c>
      <c r="C34" s="142" t="s">
        <v>175</v>
      </c>
      <c r="D34" s="142"/>
      <c r="E34" s="93" t="s">
        <v>176</v>
      </c>
      <c r="F34" s="69">
        <v>194889.93</v>
      </c>
      <c r="G34" s="92">
        <f t="shared" si="3"/>
        <v>98.955249707612495</v>
      </c>
      <c r="H34" s="67" t="s">
        <v>53</v>
      </c>
      <c r="I34" s="68">
        <v>133831</v>
      </c>
      <c r="M34" s="59">
        <v>2</v>
      </c>
      <c r="N34" s="59" t="s">
        <v>177</v>
      </c>
      <c r="O34" s="59">
        <v>81234</v>
      </c>
      <c r="P34" s="66">
        <f t="shared" si="1"/>
        <v>0</v>
      </c>
    </row>
    <row r="35" spans="1:20" x14ac:dyDescent="0.2">
      <c r="A35" s="145"/>
      <c r="B35" s="89">
        <v>13</v>
      </c>
      <c r="C35" s="142" t="s">
        <v>53</v>
      </c>
      <c r="D35" s="142"/>
      <c r="E35" s="93" t="s">
        <v>178</v>
      </c>
      <c r="F35" s="69">
        <v>425024.79</v>
      </c>
      <c r="G35" s="92">
        <f t="shared" si="3"/>
        <v>93.982615380094273</v>
      </c>
      <c r="H35" s="67" t="s">
        <v>175</v>
      </c>
      <c r="I35" s="68">
        <v>52393</v>
      </c>
      <c r="M35" s="59">
        <v>2</v>
      </c>
      <c r="N35" s="59" t="s">
        <v>179</v>
      </c>
      <c r="O35" s="59">
        <v>18943.47</v>
      </c>
      <c r="P35" s="66">
        <f t="shared" si="1"/>
        <v>0</v>
      </c>
    </row>
    <row r="36" spans="1:20" x14ac:dyDescent="0.2">
      <c r="A36" s="145"/>
      <c r="B36" s="89">
        <v>14</v>
      </c>
      <c r="C36" s="142" t="s">
        <v>40</v>
      </c>
      <c r="D36" s="142"/>
      <c r="E36" s="94" t="s">
        <v>180</v>
      </c>
      <c r="F36" s="69">
        <v>257716.93</v>
      </c>
      <c r="G36" s="90">
        <f t="shared" si="3"/>
        <v>63.486519583541011</v>
      </c>
      <c r="H36" s="67" t="s">
        <v>43</v>
      </c>
      <c r="I36" s="68">
        <v>43000</v>
      </c>
      <c r="M36" s="59">
        <v>2</v>
      </c>
      <c r="N36" s="59" t="s">
        <v>181</v>
      </c>
      <c r="O36" s="59">
        <v>45140</v>
      </c>
      <c r="P36" s="66">
        <f t="shared" si="1"/>
        <v>0</v>
      </c>
    </row>
    <row r="37" spans="1:20" x14ac:dyDescent="0.2">
      <c r="A37" s="145"/>
      <c r="B37" s="89">
        <v>15</v>
      </c>
      <c r="C37" s="139" t="s">
        <v>43</v>
      </c>
      <c r="D37" s="140"/>
      <c r="E37" s="90" t="s">
        <v>182</v>
      </c>
      <c r="F37" s="63">
        <v>97872</v>
      </c>
      <c r="G37" s="90">
        <f t="shared" si="3"/>
        <v>71.881624466544878</v>
      </c>
      <c r="H37" s="71" t="s">
        <v>40</v>
      </c>
      <c r="I37" s="69">
        <v>172000</v>
      </c>
      <c r="J37" s="64"/>
      <c r="K37" s="64"/>
      <c r="L37" s="64"/>
      <c r="M37" s="64"/>
      <c r="N37" s="64"/>
      <c r="O37" s="64"/>
      <c r="P37" s="63">
        <f t="shared" si="1"/>
        <v>0</v>
      </c>
      <c r="Q37" s="64"/>
      <c r="R37" s="64"/>
      <c r="S37" s="64"/>
      <c r="T37" s="64"/>
    </row>
    <row r="38" spans="1:20" ht="3" customHeight="1" x14ac:dyDescent="0.2">
      <c r="A38" s="141"/>
      <c r="B38" s="141"/>
      <c r="C38" s="141"/>
      <c r="D38" s="141"/>
      <c r="E38" s="141"/>
      <c r="F38" s="141"/>
      <c r="G38" s="141"/>
      <c r="H38" s="18"/>
      <c r="I38" s="18"/>
      <c r="P38" s="66" t="e">
        <f t="shared" si="1"/>
        <v>#DIV/0!</v>
      </c>
    </row>
    <row r="39" spans="1:20" x14ac:dyDescent="0.2">
      <c r="A39" s="136" t="s">
        <v>183</v>
      </c>
      <c r="B39" s="95">
        <v>1</v>
      </c>
      <c r="C39" s="143" t="s">
        <v>58</v>
      </c>
      <c r="D39" s="143"/>
      <c r="E39" s="96" t="s">
        <v>184</v>
      </c>
      <c r="F39" s="81">
        <v>140201.57</v>
      </c>
      <c r="G39" s="87">
        <f t="shared" ref="G39:G45" si="4">F39/E39*100</f>
        <v>43.579054176643453</v>
      </c>
      <c r="H39" s="70" t="s">
        <v>58</v>
      </c>
      <c r="I39" s="68">
        <v>118888</v>
      </c>
      <c r="M39" s="59">
        <v>3</v>
      </c>
      <c r="N39" s="59" t="s">
        <v>185</v>
      </c>
      <c r="O39" s="59">
        <v>1753</v>
      </c>
      <c r="P39" s="66">
        <f t="shared" si="1"/>
        <v>7.7310800873026011</v>
      </c>
      <c r="Q39" s="2">
        <v>381</v>
      </c>
      <c r="R39" s="66">
        <f>SUM(S39-Q39)</f>
        <v>24872.26</v>
      </c>
      <c r="S39" s="168">
        <v>25253.26</v>
      </c>
      <c r="T39" s="169"/>
    </row>
    <row r="40" spans="1:20" s="64" customFormat="1" x14ac:dyDescent="0.2">
      <c r="A40" s="136"/>
      <c r="B40" s="95">
        <v>2</v>
      </c>
      <c r="C40" s="143" t="s">
        <v>59</v>
      </c>
      <c r="D40" s="143"/>
      <c r="E40" s="96" t="s">
        <v>186</v>
      </c>
      <c r="F40" s="81">
        <v>84568</v>
      </c>
      <c r="G40" s="87">
        <f t="shared" si="4"/>
        <v>45.712432432432429</v>
      </c>
      <c r="H40" s="41" t="s">
        <v>59</v>
      </c>
      <c r="I40" s="69">
        <v>66550</v>
      </c>
      <c r="M40" s="65">
        <v>3</v>
      </c>
      <c r="N40" s="65" t="s">
        <v>187</v>
      </c>
      <c r="O40" s="65">
        <v>15684</v>
      </c>
      <c r="P40" s="66">
        <f t="shared" si="1"/>
        <v>7.8209297297297296</v>
      </c>
      <c r="Q40" s="64">
        <v>481</v>
      </c>
      <c r="R40" s="66">
        <f t="shared" ref="R40:R45" si="5">SUM(S40-Q40)</f>
        <v>14468.72</v>
      </c>
      <c r="S40" s="167">
        <v>14949.72</v>
      </c>
      <c r="T40" s="167"/>
    </row>
    <row r="41" spans="1:20" x14ac:dyDescent="0.2">
      <c r="A41" s="136"/>
      <c r="B41" s="95">
        <v>3</v>
      </c>
      <c r="C41" s="143" t="s">
        <v>56</v>
      </c>
      <c r="D41" s="143"/>
      <c r="E41" s="96" t="s">
        <v>188</v>
      </c>
      <c r="F41" s="81">
        <v>360139.33</v>
      </c>
      <c r="G41" s="87">
        <f t="shared" si="4"/>
        <v>79.229998001756513</v>
      </c>
      <c r="H41" s="70" t="s">
        <v>56</v>
      </c>
      <c r="I41" s="68">
        <v>132419.06</v>
      </c>
      <c r="M41" s="59">
        <v>3</v>
      </c>
      <c r="N41" s="59" t="s">
        <v>189</v>
      </c>
      <c r="O41" s="59">
        <v>46098</v>
      </c>
      <c r="P41" s="66">
        <f t="shared" ref="P41:P72" si="6">SUM(R41/E41*100)</f>
        <v>2.7708375073405138</v>
      </c>
      <c r="Q41" s="2">
        <v>381</v>
      </c>
      <c r="R41" s="66">
        <f t="shared" si="5"/>
        <v>12594.82</v>
      </c>
      <c r="S41" s="167">
        <v>12975.82</v>
      </c>
      <c r="T41" s="167"/>
    </row>
    <row r="42" spans="1:20" x14ac:dyDescent="0.2">
      <c r="A42" s="136"/>
      <c r="B42" s="95">
        <v>4</v>
      </c>
      <c r="C42" s="143" t="s">
        <v>61</v>
      </c>
      <c r="D42" s="143"/>
      <c r="E42" s="96" t="s">
        <v>190</v>
      </c>
      <c r="F42" s="81">
        <v>85044</v>
      </c>
      <c r="G42" s="87">
        <f t="shared" si="4"/>
        <v>44.30485390400969</v>
      </c>
      <c r="H42" s="67" t="s">
        <v>61</v>
      </c>
      <c r="I42" s="68">
        <v>59604.78</v>
      </c>
      <c r="M42" s="59">
        <v>3</v>
      </c>
      <c r="N42" s="59" t="s">
        <v>191</v>
      </c>
      <c r="O42" s="59">
        <v>14264</v>
      </c>
      <c r="P42" s="66">
        <f t="shared" si="6"/>
        <v>7.2722705294681136</v>
      </c>
      <c r="Q42" s="2">
        <v>381</v>
      </c>
      <c r="R42" s="66">
        <f t="shared" si="5"/>
        <v>13959.26</v>
      </c>
      <c r="S42" s="167">
        <v>14340.26</v>
      </c>
      <c r="T42" s="167"/>
    </row>
    <row r="43" spans="1:20" x14ac:dyDescent="0.2">
      <c r="A43" s="136"/>
      <c r="B43" s="95">
        <v>5</v>
      </c>
      <c r="C43" s="143" t="s">
        <v>57</v>
      </c>
      <c r="D43" s="143"/>
      <c r="E43" s="96" t="s">
        <v>192</v>
      </c>
      <c r="F43" s="81">
        <v>934236.3</v>
      </c>
      <c r="G43" s="87">
        <f t="shared" si="4"/>
        <v>152.79409504352404</v>
      </c>
      <c r="H43" s="70" t="s">
        <v>57</v>
      </c>
      <c r="I43" s="68">
        <v>217481.76</v>
      </c>
      <c r="M43" s="59">
        <v>3</v>
      </c>
      <c r="N43" s="59" t="s">
        <v>193</v>
      </c>
      <c r="O43" s="59">
        <v>40664.21</v>
      </c>
      <c r="P43" s="66">
        <f t="shared" si="6"/>
        <v>5.6521576576224444</v>
      </c>
      <c r="Q43" s="2">
        <v>481</v>
      </c>
      <c r="R43" s="66">
        <f t="shared" si="5"/>
        <v>34559.26</v>
      </c>
      <c r="S43" s="167">
        <v>35040.26</v>
      </c>
      <c r="T43" s="167"/>
    </row>
    <row r="44" spans="1:20" x14ac:dyDescent="0.2">
      <c r="A44" s="136"/>
      <c r="B44" s="95">
        <v>6</v>
      </c>
      <c r="C44" s="143" t="s">
        <v>60</v>
      </c>
      <c r="D44" s="143"/>
      <c r="E44" s="96" t="s">
        <v>194</v>
      </c>
      <c r="F44" s="81">
        <v>105264</v>
      </c>
      <c r="G44" s="87">
        <f t="shared" si="4"/>
        <v>67.316829846966513</v>
      </c>
      <c r="H44" s="67" t="s">
        <v>60</v>
      </c>
      <c r="I44" s="68">
        <v>106341</v>
      </c>
      <c r="M44" s="59">
        <v>3</v>
      </c>
      <c r="N44" s="59" t="s">
        <v>195</v>
      </c>
      <c r="O44" s="59">
        <v>24812</v>
      </c>
      <c r="P44" s="66">
        <f t="shared" si="6"/>
        <v>26.480645388211371</v>
      </c>
      <c r="Q44" s="2">
        <v>381</v>
      </c>
      <c r="R44" s="66">
        <f t="shared" si="5"/>
        <v>41408.050000000003</v>
      </c>
      <c r="S44" s="167">
        <v>41789.050000000003</v>
      </c>
      <c r="T44" s="167"/>
    </row>
    <row r="45" spans="1:20" x14ac:dyDescent="0.2">
      <c r="A45" s="136"/>
      <c r="B45" s="95">
        <v>7</v>
      </c>
      <c r="C45" s="143" t="s">
        <v>62</v>
      </c>
      <c r="D45" s="143"/>
      <c r="E45" s="96" t="s">
        <v>196</v>
      </c>
      <c r="F45" s="81">
        <v>132822</v>
      </c>
      <c r="G45" s="87">
        <f t="shared" si="4"/>
        <v>75.191890131595159</v>
      </c>
      <c r="H45" s="70" t="s">
        <v>62</v>
      </c>
      <c r="I45" s="68">
        <v>63937</v>
      </c>
      <c r="M45" s="59">
        <v>3</v>
      </c>
      <c r="N45" s="59" t="s">
        <v>197</v>
      </c>
      <c r="O45" s="59">
        <v>11018</v>
      </c>
      <c r="P45" s="66">
        <f t="shared" si="6"/>
        <v>24.162891419212819</v>
      </c>
      <c r="Q45" s="2">
        <v>381</v>
      </c>
      <c r="R45" s="66">
        <f t="shared" si="5"/>
        <v>42682.31</v>
      </c>
      <c r="S45" s="167">
        <v>43063.31</v>
      </c>
      <c r="T45" s="167"/>
    </row>
    <row r="46" spans="1:20" ht="1.5" customHeight="1" x14ac:dyDescent="0.2">
      <c r="A46" s="137"/>
      <c r="B46" s="138"/>
      <c r="C46" s="138"/>
      <c r="D46" s="138"/>
      <c r="E46" s="138"/>
      <c r="F46" s="138"/>
      <c r="G46" s="138"/>
      <c r="H46" s="18"/>
      <c r="I46" s="18"/>
      <c r="P46" s="66" t="e">
        <f t="shared" si="6"/>
        <v>#DIV/0!</v>
      </c>
    </row>
    <row r="47" spans="1:20" s="64" customFormat="1" x14ac:dyDescent="0.2">
      <c r="A47" s="135" t="s">
        <v>63</v>
      </c>
      <c r="B47" s="95">
        <v>1</v>
      </c>
      <c r="C47" s="143" t="s">
        <v>198</v>
      </c>
      <c r="D47" s="143"/>
      <c r="E47" s="96" t="s">
        <v>199</v>
      </c>
      <c r="F47" s="81">
        <v>1051315</v>
      </c>
      <c r="G47" s="87">
        <f>F47/E47*100</f>
        <v>79.824075198930927</v>
      </c>
      <c r="H47" s="71" t="s">
        <v>198</v>
      </c>
      <c r="I47" s="69">
        <v>465678</v>
      </c>
      <c r="M47" s="65">
        <v>4</v>
      </c>
      <c r="N47" s="65" t="s">
        <v>64</v>
      </c>
      <c r="O47" s="65">
        <v>562327</v>
      </c>
      <c r="P47" s="66">
        <f t="shared" si="6"/>
        <v>36.418863512118079</v>
      </c>
      <c r="Q47" s="64">
        <v>47064</v>
      </c>
      <c r="R47" s="63">
        <f t="shared" ref="R47:R57" si="7">SUM(S47-Q47)</f>
        <v>479651</v>
      </c>
      <c r="S47" s="167">
        <v>526715</v>
      </c>
      <c r="T47" s="167"/>
    </row>
    <row r="48" spans="1:20" x14ac:dyDescent="0.2">
      <c r="A48" s="136"/>
      <c r="B48" s="95">
        <v>2</v>
      </c>
      <c r="C48" s="143" t="s">
        <v>200</v>
      </c>
      <c r="D48" s="143"/>
      <c r="E48" s="96" t="s">
        <v>201</v>
      </c>
      <c r="F48" s="81">
        <v>611532</v>
      </c>
      <c r="G48" s="87">
        <f>F48/E48*100</f>
        <v>75.242039375082541</v>
      </c>
      <c r="H48" s="72" t="s">
        <v>200</v>
      </c>
      <c r="I48" s="73">
        <v>265030</v>
      </c>
      <c r="J48" s="61"/>
      <c r="K48" s="61"/>
      <c r="L48" s="61"/>
      <c r="M48" s="62">
        <v>4</v>
      </c>
      <c r="N48" s="62" t="s">
        <v>65</v>
      </c>
      <c r="O48" s="62">
        <v>58465</v>
      </c>
      <c r="P48" s="66">
        <f t="shared" si="6"/>
        <v>8.1419561259373374</v>
      </c>
      <c r="Q48" s="2">
        <v>16434</v>
      </c>
      <c r="R48" s="63">
        <f t="shared" si="7"/>
        <v>66174</v>
      </c>
      <c r="S48" s="167">
        <v>82608</v>
      </c>
      <c r="T48" s="167"/>
    </row>
    <row r="49" spans="1:20" x14ac:dyDescent="0.2">
      <c r="A49" s="136"/>
      <c r="B49" s="95">
        <v>3</v>
      </c>
      <c r="C49" s="143" t="s">
        <v>202</v>
      </c>
      <c r="D49" s="143"/>
      <c r="E49" s="96" t="s">
        <v>203</v>
      </c>
      <c r="F49" s="81">
        <v>258730.5</v>
      </c>
      <c r="G49" s="87">
        <f>F49/E49*100</f>
        <v>76.00001080970506</v>
      </c>
      <c r="H49" s="72" t="s">
        <v>202</v>
      </c>
      <c r="I49" s="73">
        <v>131352</v>
      </c>
      <c r="J49" s="61"/>
      <c r="K49" s="61"/>
      <c r="L49" s="61"/>
      <c r="M49" s="62">
        <v>4</v>
      </c>
      <c r="N49" s="62" t="s">
        <v>66</v>
      </c>
      <c r="O49" s="62">
        <v>33713</v>
      </c>
      <c r="P49" s="66">
        <f t="shared" si="6"/>
        <v>31.520277508628524</v>
      </c>
      <c r="Q49" s="2">
        <v>12194</v>
      </c>
      <c r="R49" s="63">
        <f t="shared" si="7"/>
        <v>107306</v>
      </c>
      <c r="S49" s="167">
        <v>119500</v>
      </c>
      <c r="T49" s="167"/>
    </row>
    <row r="50" spans="1:20" ht="14.25" customHeight="1" x14ac:dyDescent="0.2">
      <c r="A50" s="136"/>
      <c r="B50" s="95">
        <v>4</v>
      </c>
      <c r="C50" s="143" t="s">
        <v>204</v>
      </c>
      <c r="D50" s="143"/>
      <c r="E50" s="96" t="s">
        <v>205</v>
      </c>
      <c r="F50" s="81">
        <v>74786</v>
      </c>
      <c r="G50" s="87">
        <f>F50/E50*100</f>
        <v>72.000308080370473</v>
      </c>
      <c r="H50" s="72" t="s">
        <v>206</v>
      </c>
      <c r="I50" s="73">
        <v>130177</v>
      </c>
      <c r="J50" s="61"/>
      <c r="K50" s="61"/>
      <c r="L50" s="61"/>
      <c r="M50" s="62">
        <v>4</v>
      </c>
      <c r="N50" s="62" t="s">
        <v>207</v>
      </c>
      <c r="O50" s="62">
        <v>79639</v>
      </c>
      <c r="P50" s="66">
        <f t="shared" si="6"/>
        <v>156.74070223069444</v>
      </c>
      <c r="Q50" s="2">
        <v>20477</v>
      </c>
      <c r="R50" s="63">
        <f t="shared" si="7"/>
        <v>162805</v>
      </c>
      <c r="S50" s="167">
        <v>183282</v>
      </c>
      <c r="T50" s="167"/>
    </row>
    <row r="51" spans="1:20" x14ac:dyDescent="0.2">
      <c r="A51" s="136"/>
      <c r="B51" s="95">
        <v>5</v>
      </c>
      <c r="C51" s="143" t="s">
        <v>208</v>
      </c>
      <c r="D51" s="143"/>
      <c r="E51" s="96" t="s">
        <v>209</v>
      </c>
      <c r="F51" s="81">
        <v>260835</v>
      </c>
      <c r="G51" s="87">
        <f>F51/E51*100</f>
        <v>73.000453392890137</v>
      </c>
      <c r="H51" s="67" t="s">
        <v>210</v>
      </c>
      <c r="I51" s="68">
        <v>98603.13</v>
      </c>
      <c r="M51" s="60">
        <v>4</v>
      </c>
      <c r="N51" s="60" t="s">
        <v>67</v>
      </c>
      <c r="O51" s="60">
        <v>114660</v>
      </c>
      <c r="P51" s="66">
        <f t="shared" si="6"/>
        <v>11.090493862403655</v>
      </c>
      <c r="Q51" s="2">
        <v>3692</v>
      </c>
      <c r="R51" s="63">
        <f t="shared" si="7"/>
        <v>39627</v>
      </c>
      <c r="S51" s="167">
        <v>43319</v>
      </c>
      <c r="T51" s="167"/>
    </row>
    <row r="52" spans="1:20" ht="2.25" customHeight="1" x14ac:dyDescent="0.2">
      <c r="A52" s="138"/>
      <c r="B52" s="138"/>
      <c r="C52" s="138"/>
      <c r="D52" s="138"/>
      <c r="E52" s="138"/>
      <c r="F52" s="138"/>
      <c r="G52" s="138"/>
      <c r="H52" s="18"/>
      <c r="I52" s="18"/>
      <c r="P52" s="66" t="e">
        <f t="shared" si="6"/>
        <v>#DIV/0!</v>
      </c>
      <c r="R52" s="63">
        <f t="shared" si="7"/>
        <v>0</v>
      </c>
    </row>
    <row r="53" spans="1:20" x14ac:dyDescent="0.2">
      <c r="A53" s="135" t="s">
        <v>69</v>
      </c>
      <c r="B53" s="95">
        <v>1</v>
      </c>
      <c r="C53" s="143" t="s">
        <v>211</v>
      </c>
      <c r="D53" s="143"/>
      <c r="E53" s="96" t="s">
        <v>212</v>
      </c>
      <c r="F53" s="81">
        <v>36242.300000000003</v>
      </c>
      <c r="G53" s="87">
        <f>F53/E53*100</f>
        <v>64.751230981426303</v>
      </c>
      <c r="H53" s="70" t="s">
        <v>211</v>
      </c>
      <c r="I53" s="68">
        <v>21866.9</v>
      </c>
      <c r="M53" s="60">
        <v>5</v>
      </c>
      <c r="N53" s="60" t="s">
        <v>213</v>
      </c>
      <c r="O53" s="60">
        <v>5962</v>
      </c>
      <c r="P53" s="66">
        <f t="shared" si="6"/>
        <v>35.548385252520923</v>
      </c>
      <c r="Q53" s="2">
        <v>979</v>
      </c>
      <c r="R53" s="66">
        <f t="shared" si="7"/>
        <v>19897</v>
      </c>
      <c r="S53" s="167">
        <v>20876</v>
      </c>
      <c r="T53" s="167"/>
    </row>
    <row r="54" spans="1:20" x14ac:dyDescent="0.2">
      <c r="A54" s="136"/>
      <c r="B54" s="95">
        <v>2</v>
      </c>
      <c r="C54" s="143" t="s">
        <v>73</v>
      </c>
      <c r="D54" s="143"/>
      <c r="E54" s="96" t="s">
        <v>214</v>
      </c>
      <c r="F54" s="81">
        <v>151419.54999999999</v>
      </c>
      <c r="G54" s="87">
        <f>F54/E54*100</f>
        <v>72.297340527119928</v>
      </c>
      <c r="H54" s="67" t="s">
        <v>73</v>
      </c>
      <c r="I54" s="68">
        <v>78448</v>
      </c>
      <c r="M54" s="60">
        <v>5</v>
      </c>
      <c r="N54" s="60" t="s">
        <v>215</v>
      </c>
      <c r="O54" s="60">
        <v>44067</v>
      </c>
      <c r="P54" s="66">
        <f t="shared" si="6"/>
        <v>5.3633642093200917</v>
      </c>
      <c r="Q54" s="2">
        <v>1040.57</v>
      </c>
      <c r="R54" s="66">
        <f t="shared" si="7"/>
        <v>11233.03</v>
      </c>
      <c r="S54" s="167">
        <v>12273.6</v>
      </c>
      <c r="T54" s="167"/>
    </row>
    <row r="55" spans="1:20" x14ac:dyDescent="0.2">
      <c r="A55" s="136"/>
      <c r="B55" s="95">
        <v>3</v>
      </c>
      <c r="C55" s="143" t="s">
        <v>71</v>
      </c>
      <c r="D55" s="143"/>
      <c r="E55" s="96" t="s">
        <v>216</v>
      </c>
      <c r="F55" s="81">
        <v>152646.25</v>
      </c>
      <c r="G55" s="87">
        <f>F55/E55*100</f>
        <v>62.101393542313488</v>
      </c>
      <c r="H55" s="67" t="s">
        <v>71</v>
      </c>
      <c r="I55" s="68">
        <v>75524.87</v>
      </c>
      <c r="M55" s="60">
        <v>5</v>
      </c>
      <c r="N55" s="60" t="s">
        <v>217</v>
      </c>
      <c r="O55" s="60">
        <v>31925.06</v>
      </c>
      <c r="P55" s="66">
        <f t="shared" si="6"/>
        <v>13.260907727836655</v>
      </c>
      <c r="Q55" s="2">
        <v>2870.44</v>
      </c>
      <c r="R55" s="66">
        <f t="shared" si="7"/>
        <v>32595.530000000002</v>
      </c>
      <c r="S55" s="167">
        <v>35465.97</v>
      </c>
      <c r="T55" s="167"/>
    </row>
    <row r="56" spans="1:20" x14ac:dyDescent="0.2">
      <c r="A56" s="136"/>
      <c r="B56" s="95">
        <v>4</v>
      </c>
      <c r="C56" s="143" t="s">
        <v>72</v>
      </c>
      <c r="D56" s="143"/>
      <c r="E56" s="96" t="s">
        <v>218</v>
      </c>
      <c r="F56" s="81">
        <v>93905</v>
      </c>
      <c r="G56" s="87">
        <f>F56/E56*100</f>
        <v>92.337115774154853</v>
      </c>
      <c r="H56" s="67" t="s">
        <v>72</v>
      </c>
      <c r="I56" s="68">
        <v>40605.19</v>
      </c>
      <c r="M56" s="60">
        <v>5</v>
      </c>
      <c r="N56" s="60" t="s">
        <v>219</v>
      </c>
      <c r="O56" s="60">
        <v>32022.2</v>
      </c>
      <c r="P56" s="66">
        <f t="shared" si="6"/>
        <v>46.323959173238407</v>
      </c>
      <c r="Q56" s="2">
        <v>325</v>
      </c>
      <c r="R56" s="66">
        <f t="shared" si="7"/>
        <v>47110.54</v>
      </c>
      <c r="S56" s="167">
        <v>47435.54</v>
      </c>
      <c r="T56" s="167"/>
    </row>
    <row r="57" spans="1:20" ht="12.75" customHeight="1" x14ac:dyDescent="0.2">
      <c r="A57" s="136"/>
      <c r="B57" s="95">
        <v>5</v>
      </c>
      <c r="C57" s="143" t="s">
        <v>220</v>
      </c>
      <c r="D57" s="143"/>
      <c r="E57" s="96" t="s">
        <v>221</v>
      </c>
      <c r="F57" s="81">
        <v>229912</v>
      </c>
      <c r="G57" s="87">
        <f>F57/E57*100</f>
        <v>82.681461140716607</v>
      </c>
      <c r="H57" s="67" t="s">
        <v>222</v>
      </c>
      <c r="I57" s="68">
        <v>93460.71</v>
      </c>
      <c r="M57" s="60">
        <v>5</v>
      </c>
      <c r="N57" s="60" t="s">
        <v>223</v>
      </c>
      <c r="O57" s="60">
        <v>10366</v>
      </c>
      <c r="P57" s="66">
        <f t="shared" si="6"/>
        <v>10.364934187877212</v>
      </c>
      <c r="Q57" s="2">
        <v>2666</v>
      </c>
      <c r="R57" s="66">
        <f t="shared" si="7"/>
        <v>28821.73</v>
      </c>
      <c r="S57" s="167">
        <v>31487.73</v>
      </c>
      <c r="T57" s="167"/>
    </row>
    <row r="58" spans="1:20" ht="2.25" customHeight="1" x14ac:dyDescent="0.2">
      <c r="A58" s="138"/>
      <c r="B58" s="138"/>
      <c r="C58" s="138"/>
      <c r="D58" s="138"/>
      <c r="E58" s="138"/>
      <c r="F58" s="138"/>
      <c r="G58" s="138"/>
      <c r="H58" s="18"/>
      <c r="I58" s="18"/>
      <c r="P58" s="66" t="e">
        <f t="shared" si="6"/>
        <v>#DIV/0!</v>
      </c>
    </row>
    <row r="59" spans="1:20" x14ac:dyDescent="0.2">
      <c r="A59" s="135" t="s">
        <v>75</v>
      </c>
      <c r="B59" s="95">
        <v>1</v>
      </c>
      <c r="C59" s="143" t="s">
        <v>224</v>
      </c>
      <c r="D59" s="143"/>
      <c r="E59" s="96" t="s">
        <v>225</v>
      </c>
      <c r="F59" s="81">
        <v>265915</v>
      </c>
      <c r="G59" s="87">
        <f t="shared" ref="G59:G66" si="8">F59/E59*100</f>
        <v>102.9270029765476</v>
      </c>
      <c r="H59" s="67" t="s">
        <v>224</v>
      </c>
      <c r="I59" s="68">
        <v>103662</v>
      </c>
      <c r="M59" s="60">
        <v>6</v>
      </c>
      <c r="N59" s="60" t="s">
        <v>226</v>
      </c>
      <c r="O59" s="60">
        <v>18619.68</v>
      </c>
      <c r="P59" s="66">
        <f t="shared" si="6"/>
        <v>17.554299737181299</v>
      </c>
      <c r="Q59" s="2">
        <v>6306.63</v>
      </c>
      <c r="R59" s="66">
        <f>SUM(S59-Q59)</f>
        <v>45352.060000000005</v>
      </c>
      <c r="S59" s="167">
        <v>51658.69</v>
      </c>
      <c r="T59" s="167"/>
    </row>
    <row r="60" spans="1:20" x14ac:dyDescent="0.2">
      <c r="A60" s="135"/>
      <c r="B60" s="95">
        <v>2</v>
      </c>
      <c r="C60" s="143" t="s">
        <v>227</v>
      </c>
      <c r="D60" s="143"/>
      <c r="E60" s="96" t="s">
        <v>228</v>
      </c>
      <c r="F60" s="81">
        <v>504169</v>
      </c>
      <c r="G60" s="87">
        <f t="shared" si="8"/>
        <v>64.982420349590058</v>
      </c>
      <c r="H60" s="67" t="s">
        <v>227</v>
      </c>
      <c r="I60" s="68">
        <v>249454.51</v>
      </c>
      <c r="M60" s="60">
        <v>6</v>
      </c>
      <c r="N60" s="60" t="s">
        <v>229</v>
      </c>
      <c r="O60" s="60">
        <v>117064.68</v>
      </c>
      <c r="P60" s="66">
        <f t="shared" si="6"/>
        <v>3.717063168226979</v>
      </c>
      <c r="Q60" s="2">
        <v>3062</v>
      </c>
      <c r="R60" s="66">
        <f t="shared" ref="R60:R66" si="9">SUM(S60-Q60)</f>
        <v>28839</v>
      </c>
      <c r="S60" s="167">
        <v>31901</v>
      </c>
      <c r="T60" s="167"/>
    </row>
    <row r="61" spans="1:20" x14ac:dyDescent="0.2">
      <c r="A61" s="135"/>
      <c r="B61" s="95">
        <v>3</v>
      </c>
      <c r="C61" s="143" t="s">
        <v>230</v>
      </c>
      <c r="D61" s="143"/>
      <c r="E61" s="96" t="s">
        <v>231</v>
      </c>
      <c r="F61" s="81">
        <v>516146</v>
      </c>
      <c r="G61" s="87">
        <f t="shared" si="8"/>
        <v>95.517036066838727</v>
      </c>
      <c r="H61" s="67" t="s">
        <v>230</v>
      </c>
      <c r="I61" s="68">
        <v>156491.57999999999</v>
      </c>
      <c r="M61" s="60">
        <v>6</v>
      </c>
      <c r="N61" s="60" t="s">
        <v>79</v>
      </c>
      <c r="O61" s="60">
        <v>260595.96</v>
      </c>
      <c r="P61" s="66">
        <f t="shared" si="6"/>
        <v>4.2728174229753648</v>
      </c>
      <c r="Q61" s="2">
        <v>0</v>
      </c>
      <c r="R61" s="66">
        <f t="shared" si="9"/>
        <v>23089.05</v>
      </c>
      <c r="S61" s="167">
        <v>23089.05</v>
      </c>
      <c r="T61" s="167"/>
    </row>
    <row r="62" spans="1:20" x14ac:dyDescent="0.2">
      <c r="A62" s="135"/>
      <c r="B62" s="95">
        <v>4</v>
      </c>
      <c r="C62" s="143" t="s">
        <v>232</v>
      </c>
      <c r="D62" s="143"/>
      <c r="E62" s="96" t="s">
        <v>233</v>
      </c>
      <c r="F62" s="81">
        <v>179001</v>
      </c>
      <c r="G62" s="87">
        <f t="shared" si="8"/>
        <v>76.222216412144078</v>
      </c>
      <c r="H62" s="70" t="s">
        <v>232</v>
      </c>
      <c r="I62" s="68">
        <v>69599.990000000005</v>
      </c>
      <c r="M62" s="60">
        <v>6</v>
      </c>
      <c r="N62" s="60" t="s">
        <v>82</v>
      </c>
      <c r="O62" s="60">
        <v>134712.07</v>
      </c>
      <c r="P62" s="66">
        <f t="shared" si="6"/>
        <v>43.770516542726057</v>
      </c>
      <c r="Q62" s="2">
        <v>0</v>
      </c>
      <c r="R62" s="66">
        <f t="shared" si="9"/>
        <v>102791.11</v>
      </c>
      <c r="S62" s="167">
        <v>102791.11</v>
      </c>
      <c r="T62" s="167"/>
    </row>
    <row r="63" spans="1:20" s="64" customFormat="1" x14ac:dyDescent="0.2">
      <c r="A63" s="135"/>
      <c r="B63" s="95">
        <v>5</v>
      </c>
      <c r="C63" s="143" t="s">
        <v>234</v>
      </c>
      <c r="D63" s="143"/>
      <c r="E63" s="96" t="s">
        <v>235</v>
      </c>
      <c r="F63" s="81">
        <v>97081.56</v>
      </c>
      <c r="G63" s="87">
        <f t="shared" si="8"/>
        <v>70.841251888121064</v>
      </c>
      <c r="H63" s="41" t="s">
        <v>234</v>
      </c>
      <c r="I63" s="69">
        <v>44064</v>
      </c>
      <c r="M63" s="65">
        <v>6</v>
      </c>
      <c r="N63" s="65" t="s">
        <v>78</v>
      </c>
      <c r="O63" s="65">
        <v>18179</v>
      </c>
      <c r="P63" s="66">
        <f t="shared" si="6"/>
        <v>166.80179654264052</v>
      </c>
      <c r="Q63" s="64">
        <v>54811.45</v>
      </c>
      <c r="R63" s="66">
        <f t="shared" si="9"/>
        <v>228586.84999999998</v>
      </c>
      <c r="S63" s="167">
        <v>283398.3</v>
      </c>
      <c r="T63" s="167"/>
    </row>
    <row r="64" spans="1:20" s="64" customFormat="1" ht="13.5" customHeight="1" x14ac:dyDescent="0.2">
      <c r="A64" s="135"/>
      <c r="B64" s="95">
        <v>6</v>
      </c>
      <c r="C64" s="143" t="s">
        <v>236</v>
      </c>
      <c r="D64" s="143"/>
      <c r="E64" s="96" t="s">
        <v>237</v>
      </c>
      <c r="F64" s="81">
        <v>405220</v>
      </c>
      <c r="G64" s="87">
        <f t="shared" si="8"/>
        <v>67.454236465468597</v>
      </c>
      <c r="H64" s="41" t="s">
        <v>238</v>
      </c>
      <c r="I64" s="69">
        <v>253882.91</v>
      </c>
      <c r="M64" s="65">
        <v>6</v>
      </c>
      <c r="N64" s="65" t="s">
        <v>239</v>
      </c>
      <c r="O64" s="65">
        <v>694.24</v>
      </c>
      <c r="P64" s="66">
        <f t="shared" si="6"/>
        <v>30.744929184121517</v>
      </c>
      <c r="Q64" s="64">
        <v>68805</v>
      </c>
      <c r="R64" s="66">
        <f t="shared" si="9"/>
        <v>184695</v>
      </c>
      <c r="S64" s="167">
        <v>253500</v>
      </c>
      <c r="T64" s="167"/>
    </row>
    <row r="65" spans="1:20" x14ac:dyDescent="0.2">
      <c r="A65" s="135"/>
      <c r="B65" s="95">
        <v>7</v>
      </c>
      <c r="C65" s="143" t="s">
        <v>240</v>
      </c>
      <c r="D65" s="143"/>
      <c r="E65" s="96" t="s">
        <v>241</v>
      </c>
      <c r="F65" s="81">
        <v>787691.41</v>
      </c>
      <c r="G65" s="87">
        <f t="shared" si="8"/>
        <v>107.71101250932722</v>
      </c>
      <c r="H65" s="67" t="s">
        <v>240</v>
      </c>
      <c r="I65" s="68">
        <v>254905</v>
      </c>
      <c r="M65" s="60">
        <v>6</v>
      </c>
      <c r="N65" s="60" t="s">
        <v>76</v>
      </c>
      <c r="O65" s="60">
        <v>45587.18</v>
      </c>
      <c r="P65" s="66">
        <f t="shared" si="6"/>
        <v>21.178180981416237</v>
      </c>
      <c r="Q65" s="2">
        <v>9502.3799999999992</v>
      </c>
      <c r="R65" s="66">
        <f t="shared" si="9"/>
        <v>154876.19</v>
      </c>
      <c r="S65" s="167">
        <v>164378.57</v>
      </c>
      <c r="T65" s="167"/>
    </row>
    <row r="66" spans="1:20" ht="12" customHeight="1" x14ac:dyDescent="0.2">
      <c r="A66" s="135"/>
      <c r="B66" s="95">
        <v>8</v>
      </c>
      <c r="C66" s="148" t="s">
        <v>242</v>
      </c>
      <c r="D66" s="149"/>
      <c r="E66" s="97" t="s">
        <v>243</v>
      </c>
      <c r="F66" s="81">
        <v>200686.18</v>
      </c>
      <c r="G66" s="87">
        <f t="shared" si="8"/>
        <v>86.272109019000936</v>
      </c>
      <c r="H66" s="67"/>
      <c r="I66" s="68"/>
      <c r="M66" s="60"/>
      <c r="N66" s="60"/>
      <c r="O66" s="60"/>
      <c r="P66" s="66">
        <f t="shared" si="6"/>
        <v>23.881209698220271</v>
      </c>
      <c r="Q66" s="2">
        <v>1848.62</v>
      </c>
      <c r="R66" s="66">
        <f t="shared" si="9"/>
        <v>55552.469999999994</v>
      </c>
      <c r="S66" s="170">
        <v>57401.09</v>
      </c>
      <c r="T66" s="171"/>
    </row>
    <row r="67" spans="1:20" ht="1.5" customHeight="1" x14ac:dyDescent="0.2">
      <c r="A67" s="138"/>
      <c r="B67" s="138"/>
      <c r="C67" s="138"/>
      <c r="D67" s="138"/>
      <c r="E67" s="138"/>
      <c r="F67" s="138"/>
      <c r="G67" s="138"/>
      <c r="H67" s="70" t="s">
        <v>244</v>
      </c>
      <c r="I67" s="68">
        <v>82367.41</v>
      </c>
      <c r="P67" s="66" t="e">
        <f t="shared" si="6"/>
        <v>#DIV/0!</v>
      </c>
    </row>
    <row r="68" spans="1:20" ht="12.75" customHeight="1" x14ac:dyDescent="0.2">
      <c r="A68" s="135" t="s">
        <v>83</v>
      </c>
      <c r="B68" s="95">
        <v>1</v>
      </c>
      <c r="C68" s="147" t="s">
        <v>245</v>
      </c>
      <c r="D68" s="147"/>
      <c r="E68" s="96" t="s">
        <v>246</v>
      </c>
      <c r="F68" s="81">
        <v>116804</v>
      </c>
      <c r="G68" s="87">
        <f t="shared" ref="G68:G73" si="10">F68/E68*100</f>
        <v>64.827374996926636</v>
      </c>
      <c r="H68" s="67" t="s">
        <v>245</v>
      </c>
      <c r="I68" s="68">
        <v>64930.82</v>
      </c>
      <c r="M68" s="60">
        <v>7</v>
      </c>
      <c r="N68" s="60" t="s">
        <v>84</v>
      </c>
      <c r="O68" s="60">
        <v>15298.56</v>
      </c>
      <c r="P68" s="66">
        <f t="shared" si="6"/>
        <v>9.1928896351181848</v>
      </c>
      <c r="Q68" s="2">
        <v>0</v>
      </c>
      <c r="R68" s="66">
        <f t="shared" ref="R68:R73" si="11">SUM(S68-Q68)</f>
        <v>16563.47</v>
      </c>
      <c r="S68" s="167">
        <v>16563.47</v>
      </c>
      <c r="T68" s="167"/>
    </row>
    <row r="69" spans="1:20" ht="12" customHeight="1" x14ac:dyDescent="0.2">
      <c r="A69" s="135"/>
      <c r="B69" s="95">
        <v>2</v>
      </c>
      <c r="C69" s="147" t="s">
        <v>247</v>
      </c>
      <c r="D69" s="147"/>
      <c r="E69" s="96" t="s">
        <v>248</v>
      </c>
      <c r="F69" s="81">
        <v>277656</v>
      </c>
      <c r="G69" s="87">
        <f t="shared" si="10"/>
        <v>76.303227668081945</v>
      </c>
      <c r="H69" s="70" t="s">
        <v>247</v>
      </c>
      <c r="I69" s="68">
        <v>120362.23</v>
      </c>
      <c r="M69" s="60">
        <v>7</v>
      </c>
      <c r="N69" s="60" t="s">
        <v>87</v>
      </c>
      <c r="O69" s="60">
        <v>43483.34</v>
      </c>
      <c r="P69" s="66">
        <f t="shared" si="6"/>
        <v>5.2800005496241944</v>
      </c>
      <c r="Q69" s="2">
        <v>2346.92</v>
      </c>
      <c r="R69" s="66">
        <f t="shared" si="11"/>
        <v>19213.129999999997</v>
      </c>
      <c r="S69" s="167">
        <v>21560.05</v>
      </c>
      <c r="T69" s="167"/>
    </row>
    <row r="70" spans="1:20" x14ac:dyDescent="0.2">
      <c r="A70" s="135"/>
      <c r="B70" s="95">
        <v>3</v>
      </c>
      <c r="C70" s="147" t="s">
        <v>249</v>
      </c>
      <c r="D70" s="147"/>
      <c r="E70" s="96" t="s">
        <v>250</v>
      </c>
      <c r="F70" s="81">
        <v>376010</v>
      </c>
      <c r="G70" s="87">
        <f t="shared" si="10"/>
        <v>97.906012727443155</v>
      </c>
      <c r="H70" s="67" t="s">
        <v>249</v>
      </c>
      <c r="I70" s="68">
        <v>123615.28</v>
      </c>
      <c r="M70" s="60">
        <v>7</v>
      </c>
      <c r="N70" s="60" t="s">
        <v>251</v>
      </c>
      <c r="O70" s="60">
        <v>9791.5499999999993</v>
      </c>
      <c r="P70" s="66">
        <f t="shared" si="6"/>
        <v>13.832592982200326</v>
      </c>
      <c r="Q70" s="2">
        <v>24606.63</v>
      </c>
      <c r="R70" s="66">
        <f t="shared" si="11"/>
        <v>53124.349999999991</v>
      </c>
      <c r="S70" s="167">
        <v>77730.98</v>
      </c>
      <c r="T70" s="167"/>
    </row>
    <row r="71" spans="1:20" x14ac:dyDescent="0.2">
      <c r="A71" s="135"/>
      <c r="B71" s="95">
        <v>4</v>
      </c>
      <c r="C71" s="150" t="s">
        <v>252</v>
      </c>
      <c r="D71" s="151"/>
      <c r="E71" s="96" t="s">
        <v>253</v>
      </c>
      <c r="F71" s="81">
        <v>126522</v>
      </c>
      <c r="G71" s="87">
        <f t="shared" si="10"/>
        <v>74.571115300905774</v>
      </c>
      <c r="H71" s="67" t="s">
        <v>254</v>
      </c>
      <c r="I71" s="68">
        <v>61790.58</v>
      </c>
      <c r="M71" s="60">
        <v>7</v>
      </c>
      <c r="N71" s="60" t="s">
        <v>90</v>
      </c>
      <c r="O71" s="60">
        <v>25813.64</v>
      </c>
      <c r="P71" s="66">
        <f t="shared" si="6"/>
        <v>18.15692492253762</v>
      </c>
      <c r="Q71" s="2">
        <v>192.82</v>
      </c>
      <c r="R71" s="66">
        <f t="shared" si="11"/>
        <v>30806.170000000002</v>
      </c>
      <c r="S71" s="167">
        <v>30998.99</v>
      </c>
      <c r="T71" s="167"/>
    </row>
    <row r="72" spans="1:20" x14ac:dyDescent="0.2">
      <c r="A72" s="135"/>
      <c r="B72" s="95">
        <v>5</v>
      </c>
      <c r="C72" s="150" t="s">
        <v>255</v>
      </c>
      <c r="D72" s="151"/>
      <c r="E72" s="96" t="s">
        <v>256</v>
      </c>
      <c r="F72" s="81">
        <v>257294</v>
      </c>
      <c r="G72" s="87">
        <f t="shared" si="10"/>
        <v>94.60627245756352</v>
      </c>
      <c r="H72" s="67" t="s">
        <v>257</v>
      </c>
      <c r="I72" s="68">
        <v>36637.519999999997</v>
      </c>
      <c r="M72" s="60">
        <v>7</v>
      </c>
      <c r="N72" s="60" t="s">
        <v>258</v>
      </c>
      <c r="O72" s="60">
        <v>22080.52</v>
      </c>
      <c r="P72" s="66">
        <f t="shared" si="6"/>
        <v>14.763408573241636</v>
      </c>
      <c r="Q72" s="2">
        <v>2720</v>
      </c>
      <c r="R72" s="66">
        <f t="shared" si="11"/>
        <v>40151</v>
      </c>
      <c r="S72" s="167">
        <v>42871</v>
      </c>
      <c r="T72" s="167"/>
    </row>
    <row r="73" spans="1:20" x14ac:dyDescent="0.2">
      <c r="A73" s="135"/>
      <c r="B73" s="95">
        <v>6</v>
      </c>
      <c r="C73" s="138" t="s">
        <v>259</v>
      </c>
      <c r="D73" s="138"/>
      <c r="E73" s="96" t="s">
        <v>260</v>
      </c>
      <c r="F73" s="81">
        <v>68027.539999999994</v>
      </c>
      <c r="G73" s="87">
        <f t="shared" si="10"/>
        <v>48.848573854418945</v>
      </c>
      <c r="H73" s="67" t="s">
        <v>261</v>
      </c>
      <c r="I73" s="68">
        <v>84911.22</v>
      </c>
      <c r="M73" s="60">
        <v>7</v>
      </c>
      <c r="N73" s="60" t="s">
        <v>262</v>
      </c>
      <c r="O73" s="60">
        <v>10948.99</v>
      </c>
      <c r="P73" s="66">
        <f t="shared" ref="P73:P91" si="12">SUM(R73/E73*100)</f>
        <v>36.269148069596554</v>
      </c>
      <c r="Q73" s="2">
        <v>8319.9500000000007</v>
      </c>
      <c r="R73" s="66">
        <f t="shared" si="11"/>
        <v>50509.17</v>
      </c>
      <c r="S73" s="167">
        <v>58829.120000000003</v>
      </c>
      <c r="T73" s="167"/>
    </row>
    <row r="74" spans="1:20" ht="1.5" customHeight="1" x14ac:dyDescent="0.2">
      <c r="A74" s="147"/>
      <c r="B74" s="147"/>
      <c r="C74" s="147"/>
      <c r="D74" s="147"/>
      <c r="E74" s="147"/>
      <c r="F74" s="147"/>
      <c r="G74" s="147"/>
      <c r="H74" s="18"/>
      <c r="I74" s="18"/>
      <c r="P74" s="66" t="e">
        <f t="shared" si="12"/>
        <v>#DIV/0!</v>
      </c>
    </row>
    <row r="75" spans="1:20" ht="13.5" customHeight="1" x14ac:dyDescent="0.2">
      <c r="A75" s="135" t="s">
        <v>91</v>
      </c>
      <c r="B75" s="95">
        <v>1</v>
      </c>
      <c r="C75" s="143" t="s">
        <v>263</v>
      </c>
      <c r="D75" s="143"/>
      <c r="E75" s="96" t="s">
        <v>264</v>
      </c>
      <c r="F75" s="81">
        <v>246095.88</v>
      </c>
      <c r="G75" s="87">
        <f t="shared" ref="G75:G83" si="13">F75/E75*100</f>
        <v>75.667047242517199</v>
      </c>
      <c r="H75" s="67" t="s">
        <v>263</v>
      </c>
      <c r="I75" s="68">
        <v>105454.52</v>
      </c>
      <c r="M75" s="60">
        <v>8</v>
      </c>
      <c r="N75" s="60" t="s">
        <v>94</v>
      </c>
      <c r="O75" s="60">
        <v>139249</v>
      </c>
      <c r="P75" s="66">
        <f t="shared" si="12"/>
        <v>79.790868891470879</v>
      </c>
      <c r="Q75" s="2">
        <v>37129</v>
      </c>
      <c r="R75" s="66">
        <f>SUM(S75-Q75)</f>
        <v>259508</v>
      </c>
      <c r="S75" s="167">
        <v>296637</v>
      </c>
      <c r="T75" s="167"/>
    </row>
    <row r="76" spans="1:20" x14ac:dyDescent="0.2">
      <c r="A76" s="135"/>
      <c r="B76" s="95">
        <v>2</v>
      </c>
      <c r="C76" s="143" t="s">
        <v>265</v>
      </c>
      <c r="D76" s="143"/>
      <c r="E76" s="96" t="s">
        <v>266</v>
      </c>
      <c r="F76" s="81">
        <v>1085016.3</v>
      </c>
      <c r="G76" s="87">
        <f t="shared" si="13"/>
        <v>105.73464114367574</v>
      </c>
      <c r="H76" s="67" t="s">
        <v>267</v>
      </c>
      <c r="I76" s="68">
        <v>165666.1</v>
      </c>
      <c r="M76" s="60">
        <v>8</v>
      </c>
      <c r="N76" s="60" t="s">
        <v>98</v>
      </c>
      <c r="O76" s="60">
        <v>60732</v>
      </c>
      <c r="P76" s="66">
        <f t="shared" si="12"/>
        <v>4.9630997493025468</v>
      </c>
      <c r="Q76" s="2">
        <v>11348.13</v>
      </c>
      <c r="R76" s="66">
        <f t="shared" ref="R76:R83" si="14">SUM(S76-Q76)</f>
        <v>50929.8</v>
      </c>
      <c r="S76" s="167">
        <v>62277.93</v>
      </c>
      <c r="T76" s="167"/>
    </row>
    <row r="77" spans="1:20" ht="12" customHeight="1" x14ac:dyDescent="0.2">
      <c r="A77" s="135"/>
      <c r="B77" s="95">
        <v>3</v>
      </c>
      <c r="C77" s="143" t="s">
        <v>267</v>
      </c>
      <c r="D77" s="143"/>
      <c r="E77" s="96" t="s">
        <v>268</v>
      </c>
      <c r="F77" s="81">
        <v>564692</v>
      </c>
      <c r="G77" s="87">
        <f t="shared" si="13"/>
        <v>97.9125263417817</v>
      </c>
      <c r="H77" s="67" t="s">
        <v>269</v>
      </c>
      <c r="I77" s="68">
        <v>183424.05</v>
      </c>
      <c r="M77" s="60">
        <v>8</v>
      </c>
      <c r="N77" s="60" t="s">
        <v>270</v>
      </c>
      <c r="O77" s="60">
        <v>37335</v>
      </c>
      <c r="P77" s="66">
        <f t="shared" si="12"/>
        <v>9.7952059496148909</v>
      </c>
      <c r="Q77" s="2">
        <v>799</v>
      </c>
      <c r="R77" s="66">
        <f t="shared" si="14"/>
        <v>56492</v>
      </c>
      <c r="S77" s="167">
        <v>57291</v>
      </c>
      <c r="T77" s="167"/>
    </row>
    <row r="78" spans="1:20" x14ac:dyDescent="0.2">
      <c r="A78" s="135"/>
      <c r="B78" s="95">
        <v>4</v>
      </c>
      <c r="C78" s="143" t="s">
        <v>271</v>
      </c>
      <c r="D78" s="143"/>
      <c r="E78" s="96" t="s">
        <v>272</v>
      </c>
      <c r="F78" s="81">
        <v>231714</v>
      </c>
      <c r="G78" s="87">
        <f t="shared" si="13"/>
        <v>84.399586222973369</v>
      </c>
      <c r="H78" s="67" t="s">
        <v>273</v>
      </c>
      <c r="I78" s="68">
        <v>93531.03</v>
      </c>
      <c r="M78" s="60">
        <v>8</v>
      </c>
      <c r="N78" s="60" t="s">
        <v>96</v>
      </c>
      <c r="O78" s="60">
        <v>57909</v>
      </c>
      <c r="P78" s="66">
        <f t="shared" si="12"/>
        <v>49.476950871262893</v>
      </c>
      <c r="Q78" s="2">
        <v>25593</v>
      </c>
      <c r="R78" s="66">
        <f t="shared" si="14"/>
        <v>135836</v>
      </c>
      <c r="S78" s="167">
        <v>161429</v>
      </c>
      <c r="T78" s="167"/>
    </row>
    <row r="79" spans="1:20" ht="12.75" customHeight="1" x14ac:dyDescent="0.2">
      <c r="A79" s="135"/>
      <c r="B79" s="95">
        <v>5</v>
      </c>
      <c r="C79" s="143" t="s">
        <v>274</v>
      </c>
      <c r="D79" s="143"/>
      <c r="E79" s="96" t="s">
        <v>275</v>
      </c>
      <c r="F79" s="81">
        <v>266789</v>
      </c>
      <c r="G79" s="87">
        <f t="shared" si="13"/>
        <v>63.926361845794055</v>
      </c>
      <c r="H79" s="67" t="s">
        <v>276</v>
      </c>
      <c r="I79" s="68">
        <v>284309.58</v>
      </c>
      <c r="M79" s="60">
        <v>8</v>
      </c>
      <c r="N79" s="60" t="s">
        <v>277</v>
      </c>
      <c r="O79" s="60">
        <v>119800</v>
      </c>
      <c r="P79" s="66">
        <f t="shared" si="12"/>
        <v>10.424643813887064</v>
      </c>
      <c r="Q79" s="2">
        <v>6247</v>
      </c>
      <c r="R79" s="66">
        <f t="shared" si="14"/>
        <v>43506</v>
      </c>
      <c r="S79" s="167">
        <v>49753</v>
      </c>
      <c r="T79" s="167"/>
    </row>
    <row r="80" spans="1:20" x14ac:dyDescent="0.2">
      <c r="A80" s="135"/>
      <c r="B80" s="95">
        <v>6</v>
      </c>
      <c r="C80" s="143" t="s">
        <v>276</v>
      </c>
      <c r="D80" s="143"/>
      <c r="E80" s="96" t="s">
        <v>278</v>
      </c>
      <c r="F80" s="81">
        <v>795289</v>
      </c>
      <c r="G80" s="87">
        <f t="shared" si="13"/>
        <v>94.544994582876114</v>
      </c>
      <c r="H80" s="67" t="s">
        <v>274</v>
      </c>
      <c r="I80" s="68">
        <v>176278.31</v>
      </c>
      <c r="M80" s="60">
        <v>8</v>
      </c>
      <c r="N80" s="60" t="s">
        <v>92</v>
      </c>
      <c r="O80" s="60">
        <v>610130</v>
      </c>
      <c r="P80" s="66">
        <f t="shared" si="12"/>
        <v>11.99611044144611</v>
      </c>
      <c r="Q80" s="2">
        <v>61330.63</v>
      </c>
      <c r="R80" s="66">
        <f t="shared" si="14"/>
        <v>100908.29999999999</v>
      </c>
      <c r="S80" s="167">
        <v>162238.93</v>
      </c>
      <c r="T80" s="167"/>
    </row>
    <row r="81" spans="1:20" ht="12" customHeight="1" x14ac:dyDescent="0.2">
      <c r="A81" s="135"/>
      <c r="B81" s="95">
        <v>7</v>
      </c>
      <c r="C81" s="143" t="s">
        <v>279</v>
      </c>
      <c r="D81" s="143"/>
      <c r="E81" s="96" t="s">
        <v>280</v>
      </c>
      <c r="F81" s="81">
        <v>121228</v>
      </c>
      <c r="G81" s="87">
        <f t="shared" si="13"/>
        <v>27.278324460849863</v>
      </c>
      <c r="H81" s="67" t="s">
        <v>279</v>
      </c>
      <c r="I81" s="68">
        <v>191473.13</v>
      </c>
      <c r="M81" s="60">
        <v>8</v>
      </c>
      <c r="N81" s="60" t="s">
        <v>281</v>
      </c>
      <c r="O81" s="60">
        <v>165080</v>
      </c>
      <c r="P81" s="66">
        <f t="shared" si="12"/>
        <v>14.469332091481171</v>
      </c>
      <c r="Q81" s="2">
        <v>106311.52</v>
      </c>
      <c r="R81" s="66">
        <f t="shared" si="14"/>
        <v>64303.37000000001</v>
      </c>
      <c r="S81" s="167">
        <v>170614.89</v>
      </c>
      <c r="T81" s="167"/>
    </row>
    <row r="82" spans="1:20" ht="12" customHeight="1" x14ac:dyDescent="0.2">
      <c r="A82" s="135"/>
      <c r="B82" s="95">
        <v>8</v>
      </c>
      <c r="C82" s="146" t="s">
        <v>282</v>
      </c>
      <c r="D82" s="146"/>
      <c r="E82" s="97" t="s">
        <v>283</v>
      </c>
      <c r="F82" s="81">
        <v>246095.89</v>
      </c>
      <c r="G82" s="87">
        <f t="shared" si="13"/>
        <v>87.032465879945107</v>
      </c>
      <c r="H82" s="67"/>
      <c r="I82" s="68"/>
      <c r="M82" s="60"/>
      <c r="N82" s="60"/>
      <c r="O82" s="60"/>
      <c r="P82" s="66">
        <f t="shared" si="12"/>
        <v>30.575394290886099</v>
      </c>
      <c r="Q82" s="2">
        <v>4385</v>
      </c>
      <c r="R82" s="66">
        <f t="shared" si="14"/>
        <v>86456</v>
      </c>
      <c r="S82" s="170">
        <v>90841</v>
      </c>
      <c r="T82" s="171"/>
    </row>
    <row r="83" spans="1:20" ht="12" customHeight="1" x14ac:dyDescent="0.2">
      <c r="A83" s="135"/>
      <c r="B83" s="95">
        <v>9</v>
      </c>
      <c r="C83" s="146" t="s">
        <v>284</v>
      </c>
      <c r="D83" s="146"/>
      <c r="E83" s="97" t="s">
        <v>285</v>
      </c>
      <c r="F83" s="81">
        <v>274917.11</v>
      </c>
      <c r="G83" s="87">
        <f t="shared" si="13"/>
        <v>90.227046547136567</v>
      </c>
      <c r="H83" s="57"/>
      <c r="I83" s="74"/>
      <c r="J83" s="58"/>
      <c r="K83" s="58"/>
      <c r="L83" s="58"/>
      <c r="M83" s="60"/>
      <c r="N83" s="60"/>
      <c r="O83" s="60"/>
      <c r="P83" s="66">
        <f t="shared" si="12"/>
        <v>12.635211123892208</v>
      </c>
      <c r="Q83" s="2">
        <v>3897.99</v>
      </c>
      <c r="R83" s="66">
        <f t="shared" si="14"/>
        <v>38498.83</v>
      </c>
      <c r="S83" s="170">
        <v>42396.82</v>
      </c>
      <c r="T83" s="171"/>
    </row>
    <row r="84" spans="1:20" ht="1.5" customHeight="1" x14ac:dyDescent="0.2">
      <c r="A84" s="138"/>
      <c r="B84" s="138"/>
      <c r="C84" s="138"/>
      <c r="D84" s="138"/>
      <c r="E84" s="138"/>
      <c r="F84" s="138"/>
      <c r="G84" s="138"/>
      <c r="H84" s="70" t="s">
        <v>286</v>
      </c>
      <c r="I84" s="68">
        <v>101216.15</v>
      </c>
      <c r="P84" s="66" t="e">
        <f t="shared" si="12"/>
        <v>#DIV/0!</v>
      </c>
    </row>
    <row r="85" spans="1:20" s="77" customFormat="1" x14ac:dyDescent="0.2">
      <c r="A85" s="135" t="s">
        <v>100</v>
      </c>
      <c r="B85" s="95">
        <v>1</v>
      </c>
      <c r="C85" s="143" t="s">
        <v>105</v>
      </c>
      <c r="D85" s="143"/>
      <c r="E85" s="96" t="s">
        <v>287</v>
      </c>
      <c r="F85" s="81">
        <v>195330.00899999999</v>
      </c>
      <c r="G85" s="87">
        <f t="shared" ref="G85:G91" si="15">F85/E85*100</f>
        <v>75.510286454306481</v>
      </c>
      <c r="H85" s="75" t="s">
        <v>105</v>
      </c>
      <c r="I85" s="76">
        <v>87462</v>
      </c>
      <c r="M85" s="78">
        <v>9</v>
      </c>
      <c r="N85" s="78" t="s">
        <v>288</v>
      </c>
      <c r="O85" s="78">
        <v>8551.34</v>
      </c>
      <c r="P85" s="79">
        <f t="shared" si="12"/>
        <v>8.2446729550023203</v>
      </c>
      <c r="Q85" s="77">
        <v>632.91999999999996</v>
      </c>
      <c r="R85" s="79">
        <f>SUM(S85-Q85)</f>
        <v>21327.320000000003</v>
      </c>
      <c r="S85" s="172">
        <v>21960.240000000002</v>
      </c>
      <c r="T85" s="172"/>
    </row>
    <row r="86" spans="1:20" s="77" customFormat="1" x14ac:dyDescent="0.2">
      <c r="A86" s="136"/>
      <c r="B86" s="95">
        <v>2</v>
      </c>
      <c r="C86" s="143" t="s">
        <v>289</v>
      </c>
      <c r="D86" s="143"/>
      <c r="E86" s="96" t="s">
        <v>290</v>
      </c>
      <c r="F86" s="81">
        <v>154015.93599999999</v>
      </c>
      <c r="G86" s="87">
        <f t="shared" si="15"/>
        <v>145.15025974024749</v>
      </c>
      <c r="H86" s="75" t="s">
        <v>104</v>
      </c>
      <c r="I86" s="76">
        <v>35370</v>
      </c>
      <c r="M86" s="78">
        <v>9</v>
      </c>
      <c r="N86" s="78" t="s">
        <v>291</v>
      </c>
      <c r="O86" s="78">
        <v>31695.33</v>
      </c>
      <c r="P86" s="79">
        <f t="shared" si="12"/>
        <v>35.361362718130493</v>
      </c>
      <c r="Q86" s="77">
        <v>0</v>
      </c>
      <c r="R86" s="79">
        <f t="shared" ref="R86:R91" si="16">SUM(S86-Q86)</f>
        <v>37521.21</v>
      </c>
      <c r="S86" s="172">
        <v>37521.21</v>
      </c>
      <c r="T86" s="172"/>
    </row>
    <row r="87" spans="1:20" s="77" customFormat="1" x14ac:dyDescent="0.2">
      <c r="A87" s="136"/>
      <c r="B87" s="95">
        <v>3</v>
      </c>
      <c r="C87" s="143" t="s">
        <v>101</v>
      </c>
      <c r="D87" s="143"/>
      <c r="E87" s="96" t="s">
        <v>292</v>
      </c>
      <c r="F87" s="80">
        <v>218034.77999999994</v>
      </c>
      <c r="G87" s="87">
        <f t="shared" si="15"/>
        <v>115.32692612848965</v>
      </c>
      <c r="H87" s="75" t="s">
        <v>101</v>
      </c>
      <c r="I87" s="76">
        <v>65289</v>
      </c>
      <c r="M87" s="78">
        <v>9</v>
      </c>
      <c r="N87" s="78" t="s">
        <v>293</v>
      </c>
      <c r="O87" s="78">
        <v>9360</v>
      </c>
      <c r="P87" s="79">
        <f t="shared" si="12"/>
        <v>33.018126712437457</v>
      </c>
      <c r="Q87" s="77">
        <v>0</v>
      </c>
      <c r="R87" s="79">
        <f t="shared" si="16"/>
        <v>62423.41</v>
      </c>
      <c r="S87" s="172">
        <v>62423.41</v>
      </c>
      <c r="T87" s="172"/>
    </row>
    <row r="88" spans="1:20" s="77" customFormat="1" x14ac:dyDescent="0.2">
      <c r="A88" s="136"/>
      <c r="B88" s="95">
        <v>4</v>
      </c>
      <c r="C88" s="143" t="s">
        <v>102</v>
      </c>
      <c r="D88" s="143"/>
      <c r="E88" s="96" t="s">
        <v>294</v>
      </c>
      <c r="F88" s="81">
        <v>140584.64000000001</v>
      </c>
      <c r="G88" s="87">
        <f t="shared" si="15"/>
        <v>87.387499611499621</v>
      </c>
      <c r="H88" s="75" t="s">
        <v>102</v>
      </c>
      <c r="I88" s="76">
        <v>59865</v>
      </c>
      <c r="M88" s="78">
        <v>9</v>
      </c>
      <c r="N88" s="78" t="s">
        <v>295</v>
      </c>
      <c r="O88" s="78">
        <v>18882.29</v>
      </c>
      <c r="P88" s="79">
        <f t="shared" si="12"/>
        <v>20.062135198135199</v>
      </c>
      <c r="Q88" s="77">
        <v>0</v>
      </c>
      <c r="R88" s="79">
        <f t="shared" si="16"/>
        <v>32274.959999999999</v>
      </c>
      <c r="S88" s="172">
        <v>32274.959999999999</v>
      </c>
      <c r="T88" s="172"/>
    </row>
    <row r="89" spans="1:20" s="77" customFormat="1" x14ac:dyDescent="0.2">
      <c r="A89" s="136"/>
      <c r="B89" s="95">
        <v>5</v>
      </c>
      <c r="C89" s="143" t="s">
        <v>106</v>
      </c>
      <c r="D89" s="143"/>
      <c r="E89" s="96" t="s">
        <v>296</v>
      </c>
      <c r="F89" s="81">
        <v>165204.32999999999</v>
      </c>
      <c r="G89" s="87">
        <f t="shared" si="15"/>
        <v>100.10563533902925</v>
      </c>
      <c r="H89" s="75" t="s">
        <v>106</v>
      </c>
      <c r="I89" s="76">
        <v>41468</v>
      </c>
      <c r="M89" s="78">
        <v>9</v>
      </c>
      <c r="N89" s="78" t="s">
        <v>297</v>
      </c>
      <c r="O89" s="78">
        <v>23618.78</v>
      </c>
      <c r="P89" s="79">
        <f t="shared" si="12"/>
        <v>14.763279403744775</v>
      </c>
      <c r="Q89" s="77">
        <v>981.23</v>
      </c>
      <c r="R89" s="79">
        <f t="shared" si="16"/>
        <v>24363.84</v>
      </c>
      <c r="S89" s="172">
        <v>25345.07</v>
      </c>
      <c r="T89" s="172"/>
    </row>
    <row r="90" spans="1:20" s="77" customFormat="1" x14ac:dyDescent="0.2">
      <c r="A90" s="136"/>
      <c r="B90" s="95">
        <v>6</v>
      </c>
      <c r="C90" s="143" t="s">
        <v>298</v>
      </c>
      <c r="D90" s="143"/>
      <c r="E90" s="96" t="s">
        <v>299</v>
      </c>
      <c r="F90" s="81">
        <v>145816</v>
      </c>
      <c r="G90" s="87">
        <f t="shared" si="15"/>
        <v>103.41120236018327</v>
      </c>
      <c r="H90" s="75" t="s">
        <v>300</v>
      </c>
      <c r="I90" s="76">
        <v>53544</v>
      </c>
      <c r="M90" s="78">
        <v>9</v>
      </c>
      <c r="N90" s="78" t="s">
        <v>301</v>
      </c>
      <c r="O90" s="78">
        <v>28699.27</v>
      </c>
      <c r="P90" s="79">
        <f t="shared" si="12"/>
        <v>14.457817397841227</v>
      </c>
      <c r="Q90" s="77">
        <v>1689.95</v>
      </c>
      <c r="R90" s="79">
        <f t="shared" si="16"/>
        <v>20386.39</v>
      </c>
      <c r="S90" s="172">
        <v>22076.34</v>
      </c>
      <c r="T90" s="172"/>
    </row>
    <row r="91" spans="1:20" s="77" customFormat="1" x14ac:dyDescent="0.2">
      <c r="A91" s="136"/>
      <c r="B91" s="95">
        <v>7</v>
      </c>
      <c r="C91" s="143" t="s">
        <v>103</v>
      </c>
      <c r="D91" s="143"/>
      <c r="E91" s="96" t="s">
        <v>302</v>
      </c>
      <c r="F91" s="80">
        <v>428531.37</v>
      </c>
      <c r="G91" s="87">
        <f t="shared" si="15"/>
        <v>137.22928261718874</v>
      </c>
      <c r="H91" s="75" t="s">
        <v>103</v>
      </c>
      <c r="I91" s="76">
        <v>100007.46</v>
      </c>
      <c r="M91" s="78">
        <v>9</v>
      </c>
      <c r="N91" s="78" t="s">
        <v>303</v>
      </c>
      <c r="O91" s="78">
        <v>53260.27</v>
      </c>
      <c r="P91" s="79">
        <f t="shared" si="12"/>
        <v>11.357602618213491</v>
      </c>
      <c r="Q91" s="77">
        <v>2900.55</v>
      </c>
      <c r="R91" s="79">
        <f t="shared" si="16"/>
        <v>35466.839999999997</v>
      </c>
      <c r="S91" s="172">
        <v>38367.39</v>
      </c>
      <c r="T91" s="172"/>
    </row>
  </sheetData>
  <mergeCells count="160">
    <mergeCell ref="S88:T88"/>
    <mergeCell ref="S89:T89"/>
    <mergeCell ref="S90:T90"/>
    <mergeCell ref="S91:T91"/>
    <mergeCell ref="S79:T79"/>
    <mergeCell ref="S80:T80"/>
    <mergeCell ref="S81:T81"/>
    <mergeCell ref="S82:T82"/>
    <mergeCell ref="S83:T83"/>
    <mergeCell ref="S85:T85"/>
    <mergeCell ref="S86:T86"/>
    <mergeCell ref="S87:T87"/>
    <mergeCell ref="S72:T72"/>
    <mergeCell ref="S73:T73"/>
    <mergeCell ref="S75:T75"/>
    <mergeCell ref="S76:T76"/>
    <mergeCell ref="S77:T77"/>
    <mergeCell ref="S78:T78"/>
    <mergeCell ref="S65:T65"/>
    <mergeCell ref="S66:T66"/>
    <mergeCell ref="S68:T68"/>
    <mergeCell ref="S69:T69"/>
    <mergeCell ref="S70:T70"/>
    <mergeCell ref="S71:T71"/>
    <mergeCell ref="S63:T63"/>
    <mergeCell ref="S64:T64"/>
    <mergeCell ref="S51:T51"/>
    <mergeCell ref="S53:T53"/>
    <mergeCell ref="S54:T54"/>
    <mergeCell ref="S55:T55"/>
    <mergeCell ref="S56:T56"/>
    <mergeCell ref="S57:T57"/>
    <mergeCell ref="S59:T59"/>
    <mergeCell ref="S60:T60"/>
    <mergeCell ref="S61:T61"/>
    <mergeCell ref="S62:T62"/>
    <mergeCell ref="S49:T49"/>
    <mergeCell ref="S50:T50"/>
    <mergeCell ref="S21:T21"/>
    <mergeCell ref="S39:T39"/>
    <mergeCell ref="S40:T40"/>
    <mergeCell ref="S41:T41"/>
    <mergeCell ref="S42:T42"/>
    <mergeCell ref="S43:T43"/>
    <mergeCell ref="S44:T44"/>
    <mergeCell ref="S45:T45"/>
    <mergeCell ref="S47:T47"/>
    <mergeCell ref="S48:T48"/>
    <mergeCell ref="S9:T9"/>
    <mergeCell ref="S10:T10"/>
    <mergeCell ref="S11:T11"/>
    <mergeCell ref="S12:T12"/>
    <mergeCell ref="C29:D29"/>
    <mergeCell ref="C15:D15"/>
    <mergeCell ref="A22:G22"/>
    <mergeCell ref="A9:A21"/>
    <mergeCell ref="C14:D14"/>
    <mergeCell ref="C13:D13"/>
    <mergeCell ref="C21:D21"/>
    <mergeCell ref="C24:D24"/>
    <mergeCell ref="S13:T13"/>
    <mergeCell ref="S14:T14"/>
    <mergeCell ref="S17:T17"/>
    <mergeCell ref="S18:T18"/>
    <mergeCell ref="S15:T15"/>
    <mergeCell ref="S16:T16"/>
    <mergeCell ref="S19:T19"/>
    <mergeCell ref="S20:T20"/>
    <mergeCell ref="C17:D17"/>
    <mergeCell ref="C18:D18"/>
    <mergeCell ref="C16:D16"/>
    <mergeCell ref="C20:D20"/>
    <mergeCell ref="C19:D19"/>
    <mergeCell ref="C26:D26"/>
    <mergeCell ref="C41:D41"/>
    <mergeCell ref="C30:D30"/>
    <mergeCell ref="C40:D40"/>
    <mergeCell ref="C23:D23"/>
    <mergeCell ref="A1:G1"/>
    <mergeCell ref="A2:G2"/>
    <mergeCell ref="A4:G4"/>
    <mergeCell ref="C35:D35"/>
    <mergeCell ref="A3:G3"/>
    <mergeCell ref="C33:D33"/>
    <mergeCell ref="A58:G58"/>
    <mergeCell ref="C56:D56"/>
    <mergeCell ref="A47:A51"/>
    <mergeCell ref="C57:D57"/>
    <mergeCell ref="C54:D54"/>
    <mergeCell ref="C65:D65"/>
    <mergeCell ref="B5:G5"/>
    <mergeCell ref="B6:G6"/>
    <mergeCell ref="C12:D12"/>
    <mergeCell ref="B7:G7"/>
    <mergeCell ref="C9:D9"/>
    <mergeCell ref="C8:D8"/>
    <mergeCell ref="C10:D10"/>
    <mergeCell ref="C11:D11"/>
    <mergeCell ref="C31:D31"/>
    <mergeCell ref="C53:D53"/>
    <mergeCell ref="C47:D47"/>
    <mergeCell ref="C44:D44"/>
    <mergeCell ref="C45:D45"/>
    <mergeCell ref="C49:D49"/>
    <mergeCell ref="C51:D51"/>
    <mergeCell ref="C50:D50"/>
    <mergeCell ref="C60:D60"/>
    <mergeCell ref="C39:D39"/>
    <mergeCell ref="C77:D77"/>
    <mergeCell ref="A74:G74"/>
    <mergeCell ref="C69:D69"/>
    <mergeCell ref="C70:D70"/>
    <mergeCell ref="A68:A73"/>
    <mergeCell ref="A67:G67"/>
    <mergeCell ref="A75:A83"/>
    <mergeCell ref="C82:D82"/>
    <mergeCell ref="A59:A66"/>
    <mergeCell ref="C63:D63"/>
    <mergeCell ref="C64:D64"/>
    <mergeCell ref="C61:D61"/>
    <mergeCell ref="C62:D62"/>
    <mergeCell ref="C59:D59"/>
    <mergeCell ref="C66:D66"/>
    <mergeCell ref="C71:D71"/>
    <mergeCell ref="C72:D72"/>
    <mergeCell ref="C78:D78"/>
    <mergeCell ref="C79:D79"/>
    <mergeCell ref="C80:D80"/>
    <mergeCell ref="C76:D76"/>
    <mergeCell ref="C73:D73"/>
    <mergeCell ref="C75:D75"/>
    <mergeCell ref="C68:D68"/>
    <mergeCell ref="C89:D89"/>
    <mergeCell ref="C81:D81"/>
    <mergeCell ref="A84:G84"/>
    <mergeCell ref="C85:D85"/>
    <mergeCell ref="C86:D86"/>
    <mergeCell ref="A85:A91"/>
    <mergeCell ref="C87:D87"/>
    <mergeCell ref="C91:D91"/>
    <mergeCell ref="C88:D88"/>
    <mergeCell ref="C90:D90"/>
    <mergeCell ref="C83:D83"/>
    <mergeCell ref="A53:A57"/>
    <mergeCell ref="A39:A45"/>
    <mergeCell ref="A46:G46"/>
    <mergeCell ref="C25:D25"/>
    <mergeCell ref="C32:D32"/>
    <mergeCell ref="A38:G38"/>
    <mergeCell ref="A52:G52"/>
    <mergeCell ref="C36:D36"/>
    <mergeCell ref="C55:D55"/>
    <mergeCell ref="C48:D48"/>
    <mergeCell ref="C28:D28"/>
    <mergeCell ref="C27:D27"/>
    <mergeCell ref="A23:A37"/>
    <mergeCell ref="C37:D37"/>
    <mergeCell ref="C43:D43"/>
    <mergeCell ref="C34:D34"/>
    <mergeCell ref="C42:D42"/>
  </mergeCells>
  <phoneticPr fontId="25" type="noConversion"/>
  <printOptions horizontalCentered="1"/>
  <pageMargins left="1.59" right="0.75" top="0.5" bottom="0.5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SectorWise LoedBank</vt:lpstr>
      <vt:lpstr>ACP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bob</cp:lastModifiedBy>
  <cp:lastPrinted>2019-05-24T07:08:58Z</cp:lastPrinted>
  <dcterms:created xsi:type="dcterms:W3CDTF">2011-09-07T12:04:01Z</dcterms:created>
  <dcterms:modified xsi:type="dcterms:W3CDTF">2019-05-28T07:18:00Z</dcterms:modified>
</cp:coreProperties>
</file>